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 &amp; M Taulbut\Documents\Derek's Files Transferred\Newcomen\"/>
    </mc:Choice>
  </mc:AlternateContent>
  <bookViews>
    <workbookView xWindow="0" yWindow="0" windowWidth="19200" windowHeight="6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28" i="1" l="1"/>
  <c r="AU129" i="1"/>
  <c r="AU117" i="1"/>
  <c r="AU119" i="1" s="1"/>
  <c r="AU121" i="1" s="1"/>
  <c r="AU118" i="1"/>
  <c r="AU110" i="1"/>
  <c r="AU99" i="1"/>
  <c r="AU97" i="1"/>
  <c r="AU94" i="1"/>
  <c r="AU95" i="1"/>
  <c r="AU92" i="1"/>
  <c r="AU93" i="1"/>
  <c r="AU58" i="1"/>
  <c r="AU59" i="1" s="1"/>
  <c r="AU60" i="1"/>
  <c r="AU61" i="1"/>
  <c r="AU62" i="1" s="1"/>
  <c r="AU63" i="1"/>
  <c r="AU64" i="1"/>
  <c r="AU65" i="1"/>
  <c r="AU66" i="1"/>
  <c r="AT117" i="1"/>
  <c r="AT119" i="1" s="1"/>
  <c r="AT121" i="1" s="1"/>
  <c r="AT118" i="1"/>
  <c r="BC72" i="1" l="1"/>
  <c r="BF114" i="1" l="1"/>
  <c r="BE110" i="1"/>
  <c r="BF110" i="1"/>
  <c r="BE99" i="1"/>
  <c r="BF99" i="1"/>
  <c r="BE94" i="1"/>
  <c r="BF94" i="1"/>
  <c r="BE92" i="1"/>
  <c r="BF92" i="1"/>
  <c r="BE58" i="1"/>
  <c r="BE59" i="1" s="1"/>
  <c r="BF58" i="1"/>
  <c r="BF59" i="1" s="1"/>
  <c r="BC114" i="1"/>
  <c r="BC110" i="1"/>
  <c r="BC99" i="1"/>
  <c r="BC94" i="1"/>
  <c r="BC92" i="1"/>
  <c r="BC81" i="1"/>
  <c r="BC82" i="1"/>
  <c r="BC75" i="1"/>
  <c r="BC76" i="1"/>
  <c r="BC66" i="1"/>
  <c r="BC58" i="1"/>
  <c r="BC59" i="1" s="1"/>
  <c r="BH128" i="1"/>
  <c r="BH129" i="1"/>
  <c r="BH118" i="1" l="1"/>
  <c r="BH99" i="1"/>
  <c r="BH65" i="1"/>
  <c r="BH63" i="1"/>
  <c r="BH66" i="1"/>
  <c r="BH64" i="1"/>
  <c r="BH58" i="1"/>
  <c r="BH60" i="1"/>
  <c r="BH61" i="1"/>
  <c r="DI128" i="1" l="1"/>
  <c r="DG128" i="1"/>
  <c r="DE128" i="1"/>
  <c r="DD128" i="1"/>
  <c r="DC128" i="1"/>
  <c r="DA128" i="1"/>
  <c r="CZ128" i="1"/>
  <c r="CX128" i="1"/>
  <c r="CW128" i="1"/>
  <c r="CU128" i="1"/>
  <c r="CT128" i="1"/>
  <c r="CQ128" i="1"/>
  <c r="CP128" i="1"/>
  <c r="CO128" i="1"/>
  <c r="CN128" i="1"/>
  <c r="CM128" i="1"/>
  <c r="CL128" i="1"/>
  <c r="CI128" i="1"/>
  <c r="CF128" i="1"/>
  <c r="BX128" i="1"/>
  <c r="BM128" i="1"/>
  <c r="BK128" i="1"/>
  <c r="BJ128" i="1"/>
  <c r="BI128" i="1"/>
  <c r="BG128" i="1"/>
  <c r="BD128" i="1"/>
  <c r="BB128" i="1"/>
  <c r="BA128" i="1"/>
  <c r="AZ128" i="1"/>
  <c r="AY128" i="1"/>
  <c r="AX128" i="1"/>
  <c r="AW128" i="1"/>
  <c r="AV128" i="1"/>
  <c r="AT128" i="1"/>
  <c r="AS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B128" i="1"/>
  <c r="Z128" i="1"/>
  <c r="Y128" i="1"/>
  <c r="X128" i="1"/>
  <c r="W128" i="1"/>
  <c r="V128" i="1"/>
  <c r="S128" i="1"/>
  <c r="P128" i="1"/>
  <c r="N128" i="1"/>
  <c r="K128" i="1"/>
  <c r="I128" i="1"/>
  <c r="H128" i="1"/>
  <c r="G128" i="1"/>
  <c r="D128" i="1"/>
  <c r="DK125" i="1"/>
  <c r="DJ125" i="1"/>
  <c r="DI125" i="1"/>
  <c r="DH125" i="1"/>
  <c r="DG125" i="1"/>
  <c r="DF125" i="1"/>
  <c r="DE125" i="1"/>
  <c r="DC125" i="1"/>
  <c r="DB125" i="1"/>
  <c r="DA125" i="1"/>
  <c r="CZ125" i="1"/>
  <c r="CX125" i="1"/>
  <c r="CW125" i="1"/>
  <c r="CU125" i="1"/>
  <c r="CT125" i="1"/>
  <c r="CS125" i="1"/>
  <c r="CP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T125" i="1"/>
  <c r="K125" i="1"/>
  <c r="J125" i="1"/>
  <c r="I125" i="1"/>
  <c r="G125" i="1"/>
  <c r="F125" i="1"/>
  <c r="E125" i="1"/>
  <c r="D125" i="1"/>
  <c r="B125" i="1"/>
  <c r="DJ118" i="1"/>
  <c r="DI118" i="1"/>
  <c r="DE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F118" i="1"/>
  <c r="CE118" i="1"/>
  <c r="CA118" i="1"/>
  <c r="BZ118" i="1"/>
  <c r="BY118" i="1"/>
  <c r="BX118" i="1"/>
  <c r="BT118" i="1"/>
  <c r="BS118" i="1"/>
  <c r="BM118" i="1"/>
  <c r="BK118" i="1"/>
  <c r="BJ118" i="1"/>
  <c r="BI118" i="1"/>
  <c r="BG118" i="1"/>
  <c r="BD118" i="1"/>
  <c r="BB118" i="1"/>
  <c r="BA118" i="1"/>
  <c r="AZ118" i="1"/>
  <c r="AY118" i="1"/>
  <c r="AX118" i="1"/>
  <c r="AW118" i="1"/>
  <c r="AV118" i="1"/>
  <c r="AS118" i="1"/>
  <c r="AQ118" i="1"/>
  <c r="AP118" i="1"/>
  <c r="AN118" i="1"/>
  <c r="AM118" i="1"/>
  <c r="AL118" i="1"/>
  <c r="AJ118" i="1"/>
  <c r="AI118" i="1"/>
  <c r="AH118" i="1"/>
  <c r="AG118" i="1"/>
  <c r="AF118" i="1"/>
  <c r="AD118" i="1"/>
  <c r="AB118" i="1"/>
  <c r="Z118" i="1"/>
  <c r="Y118" i="1"/>
  <c r="X118" i="1"/>
  <c r="W118" i="1"/>
  <c r="V118" i="1"/>
  <c r="S118" i="1"/>
  <c r="R118" i="1"/>
  <c r="Q118" i="1"/>
  <c r="P118" i="1"/>
  <c r="O118" i="1"/>
  <c r="N118" i="1"/>
  <c r="M118" i="1"/>
  <c r="K118" i="1"/>
  <c r="J118" i="1"/>
  <c r="I118" i="1"/>
  <c r="G118" i="1"/>
  <c r="F118" i="1"/>
  <c r="E118" i="1"/>
  <c r="D118" i="1"/>
  <c r="DE100" i="1"/>
  <c r="DA100" i="1"/>
  <c r="CZ100" i="1"/>
  <c r="CY100" i="1"/>
  <c r="CX100" i="1"/>
  <c r="CW100" i="1"/>
  <c r="CV100" i="1"/>
  <c r="CT100" i="1"/>
  <c r="CR100" i="1"/>
  <c r="CQ100" i="1"/>
  <c r="CP100" i="1"/>
  <c r="CO100" i="1"/>
  <c r="CN100" i="1"/>
  <c r="CM100" i="1"/>
  <c r="CK100" i="1"/>
  <c r="CI100" i="1"/>
  <c r="CF100" i="1"/>
  <c r="CE100" i="1"/>
  <c r="BX100" i="1"/>
  <c r="BT100" i="1"/>
  <c r="BS100" i="1"/>
  <c r="BM100" i="1"/>
  <c r="BK100" i="1"/>
  <c r="BJ100" i="1"/>
  <c r="BI100" i="1"/>
  <c r="BG100" i="1"/>
  <c r="BD100" i="1"/>
  <c r="BB100" i="1"/>
  <c r="BA100" i="1"/>
  <c r="AZ100" i="1"/>
  <c r="AY100" i="1"/>
  <c r="AX100" i="1"/>
  <c r="AW100" i="1"/>
  <c r="AV100" i="1"/>
  <c r="AT100" i="1"/>
  <c r="AS100" i="1"/>
  <c r="AQ100" i="1"/>
  <c r="AP100" i="1"/>
  <c r="AN100" i="1"/>
  <c r="AM100" i="1"/>
  <c r="AL100" i="1"/>
  <c r="AJ100" i="1"/>
  <c r="AI100" i="1"/>
  <c r="AH100" i="1"/>
  <c r="AG100" i="1"/>
  <c r="AF100" i="1"/>
  <c r="AD100" i="1"/>
  <c r="AB100" i="1"/>
  <c r="Z100" i="1"/>
  <c r="Y100" i="1"/>
  <c r="X100" i="1"/>
  <c r="W100" i="1"/>
  <c r="V100" i="1"/>
  <c r="S100" i="1"/>
  <c r="P100" i="1"/>
  <c r="N100" i="1"/>
  <c r="K100" i="1"/>
  <c r="I100" i="1"/>
  <c r="G100" i="1"/>
  <c r="F100" i="1"/>
  <c r="D100" i="1"/>
  <c r="DK99" i="1"/>
  <c r="DI99" i="1"/>
  <c r="DG99" i="1"/>
  <c r="DF99" i="1"/>
  <c r="DE99" i="1"/>
  <c r="DD99" i="1"/>
  <c r="DC99" i="1"/>
  <c r="DA99" i="1"/>
  <c r="CZ99" i="1"/>
  <c r="CY99" i="1"/>
  <c r="CX99" i="1"/>
  <c r="CW99" i="1"/>
  <c r="CV99" i="1"/>
  <c r="CU99" i="1"/>
  <c r="CT99" i="1"/>
  <c r="CR99" i="1"/>
  <c r="CQ99" i="1"/>
  <c r="CP99" i="1"/>
  <c r="CO99" i="1"/>
  <c r="CN99" i="1"/>
  <c r="CM99" i="1"/>
  <c r="CL99" i="1"/>
  <c r="CK99" i="1"/>
  <c r="CI99" i="1"/>
  <c r="CG99" i="1"/>
  <c r="CF99" i="1"/>
  <c r="CE99" i="1"/>
  <c r="BT99" i="1"/>
  <c r="BS99" i="1"/>
  <c r="BM99" i="1"/>
  <c r="BK99" i="1"/>
  <c r="BJ99" i="1"/>
  <c r="BI99" i="1"/>
  <c r="BG99" i="1"/>
  <c r="BD99" i="1"/>
  <c r="BB99" i="1"/>
  <c r="BA99" i="1"/>
  <c r="AZ99" i="1"/>
  <c r="AY99" i="1"/>
  <c r="AX99" i="1"/>
  <c r="AW99" i="1"/>
  <c r="AV99" i="1"/>
  <c r="AT99" i="1"/>
  <c r="AS99" i="1"/>
  <c r="AQ99" i="1"/>
  <c r="AP99" i="1"/>
  <c r="AN99" i="1"/>
  <c r="AM99" i="1"/>
  <c r="AL99" i="1"/>
  <c r="AK99" i="1"/>
  <c r="AJ99" i="1"/>
  <c r="AI99" i="1"/>
  <c r="AH99" i="1"/>
  <c r="AG99" i="1"/>
  <c r="AF99" i="1"/>
  <c r="AE99" i="1"/>
  <c r="AD99" i="1"/>
  <c r="AB99" i="1"/>
  <c r="Z99" i="1"/>
  <c r="Y99" i="1"/>
  <c r="X99" i="1"/>
  <c r="W99" i="1"/>
  <c r="V99" i="1"/>
  <c r="S99" i="1"/>
  <c r="P99" i="1"/>
  <c r="N99" i="1"/>
  <c r="K99" i="1"/>
  <c r="I99" i="1"/>
  <c r="H99" i="1"/>
  <c r="G99" i="1"/>
  <c r="F99" i="1"/>
  <c r="D99" i="1"/>
  <c r="DK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DJ97" i="1"/>
  <c r="DI97" i="1"/>
  <c r="DE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F97" i="1"/>
  <c r="BX97" i="1"/>
  <c r="BT97" i="1"/>
  <c r="BS97" i="1"/>
  <c r="BM97" i="1"/>
  <c r="BK97" i="1"/>
  <c r="BJ97" i="1"/>
  <c r="BI97" i="1"/>
  <c r="BG97" i="1"/>
  <c r="BD97" i="1"/>
  <c r="BB97" i="1"/>
  <c r="BA97" i="1"/>
  <c r="AZ97" i="1"/>
  <c r="AY97" i="1"/>
  <c r="AX97" i="1"/>
  <c r="AW97" i="1"/>
  <c r="AV97" i="1"/>
  <c r="AT97" i="1"/>
  <c r="AS97" i="1"/>
  <c r="AQ97" i="1"/>
  <c r="AP97" i="1"/>
  <c r="AN97" i="1"/>
  <c r="AM97" i="1"/>
  <c r="AL97" i="1"/>
  <c r="AJ97" i="1"/>
  <c r="AI97" i="1"/>
  <c r="AH97" i="1"/>
  <c r="AG97" i="1"/>
  <c r="AF97" i="1"/>
  <c r="AD97" i="1"/>
  <c r="AB97" i="1"/>
  <c r="Z97" i="1"/>
  <c r="Y97" i="1"/>
  <c r="X97" i="1"/>
  <c r="W97" i="1"/>
  <c r="V97" i="1"/>
  <c r="S97" i="1"/>
  <c r="R97" i="1"/>
  <c r="Q97" i="1"/>
  <c r="P97" i="1"/>
  <c r="O97" i="1"/>
  <c r="N97" i="1"/>
  <c r="M97" i="1"/>
  <c r="K97" i="1"/>
  <c r="J97" i="1"/>
  <c r="I97" i="1"/>
  <c r="H97" i="1"/>
  <c r="G97" i="1"/>
  <c r="F97" i="1"/>
  <c r="E97" i="1"/>
  <c r="D97" i="1"/>
  <c r="DK96" i="1"/>
  <c r="DK129" i="1" s="1"/>
  <c r="DJ96" i="1"/>
  <c r="DI96" i="1"/>
  <c r="DI129" i="1" s="1"/>
  <c r="DH96" i="1"/>
  <c r="DG96" i="1"/>
  <c r="DG129" i="1" s="1"/>
  <c r="DF96" i="1"/>
  <c r="DE96" i="1"/>
  <c r="DE129" i="1" s="1"/>
  <c r="DD96" i="1"/>
  <c r="DD129" i="1" s="1"/>
  <c r="DC96" i="1"/>
  <c r="DC129" i="1" s="1"/>
  <c r="DB96" i="1"/>
  <c r="DA96" i="1"/>
  <c r="DA129" i="1" s="1"/>
  <c r="CZ96" i="1"/>
  <c r="CZ129" i="1" s="1"/>
  <c r="CY96" i="1"/>
  <c r="CX96" i="1"/>
  <c r="CX129" i="1" s="1"/>
  <c r="CW96" i="1"/>
  <c r="CW129" i="1" s="1"/>
  <c r="CV96" i="1"/>
  <c r="CU96" i="1"/>
  <c r="CU129" i="1" s="1"/>
  <c r="CT96" i="1"/>
  <c r="CT129" i="1" s="1"/>
  <c r="CS96" i="1"/>
  <c r="CR96" i="1"/>
  <c r="CQ96" i="1"/>
  <c r="CQ129" i="1" s="1"/>
  <c r="CP96" i="1"/>
  <c r="CP129" i="1" s="1"/>
  <c r="CO96" i="1"/>
  <c r="CO129" i="1" s="1"/>
  <c r="CN96" i="1"/>
  <c r="CN129" i="1" s="1"/>
  <c r="CM96" i="1"/>
  <c r="CM129" i="1" s="1"/>
  <c r="CL96" i="1"/>
  <c r="CL129" i="1" s="1"/>
  <c r="CK96" i="1"/>
  <c r="CJ96" i="1"/>
  <c r="CI96" i="1"/>
  <c r="CI129" i="1" s="1"/>
  <c r="CH96" i="1"/>
  <c r="CG96" i="1"/>
  <c r="CF96" i="1"/>
  <c r="CF129" i="1" s="1"/>
  <c r="CE96" i="1"/>
  <c r="CD96" i="1"/>
  <c r="CC96" i="1"/>
  <c r="CB96" i="1"/>
  <c r="CA96" i="1"/>
  <c r="BZ96" i="1"/>
  <c r="BY96" i="1"/>
  <c r="BX96" i="1"/>
  <c r="BX129" i="1" s="1"/>
  <c r="BW96" i="1"/>
  <c r="BV96" i="1"/>
  <c r="BU96" i="1"/>
  <c r="BT96" i="1"/>
  <c r="BT129" i="1" s="1"/>
  <c r="BS96" i="1"/>
  <c r="BS129" i="1" s="1"/>
  <c r="BR96" i="1"/>
  <c r="BQ96" i="1"/>
  <c r="BP96" i="1"/>
  <c r="BO96" i="1"/>
  <c r="BN96" i="1"/>
  <c r="BM96" i="1"/>
  <c r="BM129" i="1" s="1"/>
  <c r="BL96" i="1"/>
  <c r="BK96" i="1"/>
  <c r="BK129" i="1" s="1"/>
  <c r="BJ96" i="1"/>
  <c r="BJ129" i="1" s="1"/>
  <c r="BI96" i="1"/>
  <c r="BI129" i="1" s="1"/>
  <c r="BH96" i="1"/>
  <c r="BG96" i="1"/>
  <c r="BG129" i="1" s="1"/>
  <c r="BF96" i="1"/>
  <c r="BE96" i="1"/>
  <c r="BD96" i="1"/>
  <c r="BD129" i="1" s="1"/>
  <c r="BC96" i="1"/>
  <c r="BB96" i="1"/>
  <c r="BB129" i="1" s="1"/>
  <c r="BA96" i="1"/>
  <c r="BA129" i="1" s="1"/>
  <c r="AZ96" i="1"/>
  <c r="AZ129" i="1" s="1"/>
  <c r="AY96" i="1"/>
  <c r="AY129" i="1" s="1"/>
  <c r="AX96" i="1"/>
  <c r="AX129" i="1" s="1"/>
  <c r="AW96" i="1"/>
  <c r="AW129" i="1" s="1"/>
  <c r="AV96" i="1"/>
  <c r="AV129" i="1" s="1"/>
  <c r="AU96" i="1"/>
  <c r="AT96" i="1"/>
  <c r="AT129" i="1" s="1"/>
  <c r="AS96" i="1"/>
  <c r="AS129" i="1" s="1"/>
  <c r="AR96" i="1"/>
  <c r="AQ96" i="1"/>
  <c r="AQ129" i="1" s="1"/>
  <c r="AP96" i="1"/>
  <c r="AP129" i="1" s="1"/>
  <c r="AO96" i="1"/>
  <c r="AN96" i="1"/>
  <c r="AN129" i="1" s="1"/>
  <c r="AM96" i="1"/>
  <c r="AM129" i="1" s="1"/>
  <c r="AL96" i="1"/>
  <c r="AL129" i="1" s="1"/>
  <c r="AK96" i="1"/>
  <c r="AK129" i="1" s="1"/>
  <c r="AJ96" i="1"/>
  <c r="AJ129" i="1" s="1"/>
  <c r="AI96" i="1"/>
  <c r="AI129" i="1" s="1"/>
  <c r="AH96" i="1"/>
  <c r="AH129" i="1" s="1"/>
  <c r="AG96" i="1"/>
  <c r="AG129" i="1" s="1"/>
  <c r="AF96" i="1"/>
  <c r="AF129" i="1" s="1"/>
  <c r="AE96" i="1"/>
  <c r="AE129" i="1" s="1"/>
  <c r="AD96" i="1"/>
  <c r="AD129" i="1" s="1"/>
  <c r="AC96" i="1"/>
  <c r="AB96" i="1"/>
  <c r="AB129" i="1" s="1"/>
  <c r="AA96" i="1"/>
  <c r="Z96" i="1"/>
  <c r="Z129" i="1" s="1"/>
  <c r="Y96" i="1"/>
  <c r="Y129" i="1" s="1"/>
  <c r="X96" i="1"/>
  <c r="X129" i="1" s="1"/>
  <c r="W96" i="1"/>
  <c r="W129" i="1" s="1"/>
  <c r="V96" i="1"/>
  <c r="V129" i="1" s="1"/>
  <c r="U96" i="1"/>
  <c r="T96" i="1"/>
  <c r="S96" i="1"/>
  <c r="S129" i="1" s="1"/>
  <c r="R96" i="1"/>
  <c r="Q96" i="1"/>
  <c r="P96" i="1"/>
  <c r="P129" i="1" s="1"/>
  <c r="O96" i="1"/>
  <c r="N96" i="1"/>
  <c r="N129" i="1" s="1"/>
  <c r="M96" i="1"/>
  <c r="L96" i="1"/>
  <c r="K96" i="1"/>
  <c r="K129" i="1" s="1"/>
  <c r="J96" i="1"/>
  <c r="I96" i="1"/>
  <c r="I129" i="1" s="1"/>
  <c r="H96" i="1"/>
  <c r="H129" i="1" s="1"/>
  <c r="G96" i="1"/>
  <c r="G129" i="1" s="1"/>
  <c r="F96" i="1"/>
  <c r="F129" i="1" s="1"/>
  <c r="E96" i="1"/>
  <c r="D96" i="1"/>
  <c r="D129" i="1" s="1"/>
  <c r="C96" i="1"/>
  <c r="B96" i="1"/>
  <c r="CV81" i="1"/>
  <c r="CP78" i="1"/>
  <c r="CP92" i="1" s="1"/>
  <c r="CG78" i="1"/>
  <c r="BI78" i="1"/>
  <c r="AT78" i="1"/>
  <c r="AC78" i="1"/>
  <c r="DK77" i="1"/>
  <c r="DK78" i="1" s="1"/>
  <c r="DJ77" i="1"/>
  <c r="DJ78" i="1" s="1"/>
  <c r="DI77" i="1"/>
  <c r="DI78" i="1" s="1"/>
  <c r="DH77" i="1"/>
  <c r="DG77" i="1"/>
  <c r="DG78" i="1" s="1"/>
  <c r="DF77" i="1"/>
  <c r="DF81" i="1" s="1"/>
  <c r="DE77" i="1"/>
  <c r="DE81" i="1" s="1"/>
  <c r="DD77" i="1"/>
  <c r="DD78" i="1" s="1"/>
  <c r="DC77" i="1"/>
  <c r="DB77" i="1"/>
  <c r="DB81" i="1" s="1"/>
  <c r="DA77" i="1"/>
  <c r="CZ77" i="1"/>
  <c r="CY77" i="1"/>
  <c r="CX77" i="1"/>
  <c r="CX81" i="1" s="1"/>
  <c r="CW77" i="1"/>
  <c r="CW81" i="1" s="1"/>
  <c r="CV77" i="1"/>
  <c r="CV78" i="1" s="1"/>
  <c r="CU77" i="1"/>
  <c r="CU78" i="1" s="1"/>
  <c r="CT77" i="1"/>
  <c r="CT81" i="1" s="1"/>
  <c r="CS77" i="1"/>
  <c r="CS78" i="1" s="1"/>
  <c r="CR77" i="1"/>
  <c r="CQ77" i="1"/>
  <c r="CP77" i="1"/>
  <c r="CO77" i="1"/>
  <c r="CO81" i="1" s="1"/>
  <c r="CN77" i="1"/>
  <c r="CN78" i="1" s="1"/>
  <c r="CM77" i="1"/>
  <c r="CM78" i="1" s="1"/>
  <c r="CL77" i="1"/>
  <c r="CL78" i="1" s="1"/>
  <c r="CK77" i="1"/>
  <c r="CK78" i="1" s="1"/>
  <c r="CJ77" i="1"/>
  <c r="CJ78" i="1" s="1"/>
  <c r="CI77" i="1"/>
  <c r="CI78" i="1" s="1"/>
  <c r="CH77" i="1"/>
  <c r="CH78" i="1" s="1"/>
  <c r="CG77" i="1"/>
  <c r="CF77" i="1"/>
  <c r="CF78" i="1" s="1"/>
  <c r="CE77" i="1"/>
  <c r="CE78" i="1" s="1"/>
  <c r="CD77" i="1"/>
  <c r="CD78" i="1" s="1"/>
  <c r="CC77" i="1"/>
  <c r="CC78" i="1" s="1"/>
  <c r="CB77" i="1"/>
  <c r="CB78" i="1" s="1"/>
  <c r="CA77" i="1"/>
  <c r="CA78" i="1" s="1"/>
  <c r="BZ77" i="1"/>
  <c r="BZ78" i="1" s="1"/>
  <c r="BY77" i="1"/>
  <c r="BY78" i="1" s="1"/>
  <c r="BX77" i="1"/>
  <c r="BX78" i="1" s="1"/>
  <c r="BW77" i="1"/>
  <c r="BW78" i="1" s="1"/>
  <c r="BV77" i="1"/>
  <c r="BV78" i="1" s="1"/>
  <c r="BV87" i="1" s="1"/>
  <c r="BV88" i="1" s="1"/>
  <c r="BV89" i="1" s="1"/>
  <c r="BU77" i="1"/>
  <c r="BU78" i="1" s="1"/>
  <c r="BT77" i="1"/>
  <c r="BS77" i="1"/>
  <c r="BR77" i="1"/>
  <c r="BR78" i="1" s="1"/>
  <c r="BQ77" i="1"/>
  <c r="BP77" i="1"/>
  <c r="BO77" i="1"/>
  <c r="BN77" i="1"/>
  <c r="BN78" i="1" s="1"/>
  <c r="BM77" i="1"/>
  <c r="BM78" i="1" s="1"/>
  <c r="BL77" i="1"/>
  <c r="BL78" i="1" s="1"/>
  <c r="BK77" i="1"/>
  <c r="BK78" i="1" s="1"/>
  <c r="BJ77" i="1"/>
  <c r="BJ78" i="1" s="1"/>
  <c r="BI77" i="1"/>
  <c r="BH77" i="1"/>
  <c r="BH78" i="1" s="1"/>
  <c r="BG77" i="1"/>
  <c r="BG78" i="1" s="1"/>
  <c r="BF77" i="1"/>
  <c r="BF81" i="1" s="1"/>
  <c r="BE77" i="1"/>
  <c r="BE78" i="1" s="1"/>
  <c r="BD77" i="1"/>
  <c r="BD78" i="1" s="1"/>
  <c r="BC77" i="1"/>
  <c r="BC78" i="1" s="1"/>
  <c r="BB77" i="1"/>
  <c r="BB78" i="1" s="1"/>
  <c r="BA77" i="1"/>
  <c r="BA78" i="1" s="1"/>
  <c r="AZ77" i="1"/>
  <c r="AZ78" i="1" s="1"/>
  <c r="AY77" i="1"/>
  <c r="AY78" i="1" s="1"/>
  <c r="AX77" i="1"/>
  <c r="AX78" i="1" s="1"/>
  <c r="AW77" i="1"/>
  <c r="AW78" i="1" s="1"/>
  <c r="AV77" i="1"/>
  <c r="AU77" i="1"/>
  <c r="AU78" i="1" s="1"/>
  <c r="AT77" i="1"/>
  <c r="AT81" i="1" s="1"/>
  <c r="AS77" i="1"/>
  <c r="AS81" i="1" s="1"/>
  <c r="AR77" i="1"/>
  <c r="AR78" i="1" s="1"/>
  <c r="AQ77" i="1"/>
  <c r="AP77" i="1"/>
  <c r="AP81" i="1" s="1"/>
  <c r="AO77" i="1"/>
  <c r="AN77" i="1"/>
  <c r="AM77" i="1"/>
  <c r="AL77" i="1"/>
  <c r="AL81" i="1" s="1"/>
  <c r="AK77" i="1"/>
  <c r="AK78" i="1" s="1"/>
  <c r="AJ77" i="1"/>
  <c r="AJ78" i="1" s="1"/>
  <c r="AI77" i="1"/>
  <c r="AH77" i="1"/>
  <c r="AH78" i="1" s="1"/>
  <c r="AG77" i="1"/>
  <c r="AF77" i="1"/>
  <c r="AE77" i="1"/>
  <c r="AE78" i="1" s="1"/>
  <c r="AD77" i="1"/>
  <c r="AD78" i="1" s="1"/>
  <c r="AC77" i="1"/>
  <c r="AB77" i="1"/>
  <c r="AB78" i="1" s="1"/>
  <c r="AA77" i="1"/>
  <c r="AA78" i="1" s="1"/>
  <c r="Z77" i="1"/>
  <c r="Z78" i="1" s="1"/>
  <c r="Y77" i="1"/>
  <c r="X77" i="1"/>
  <c r="W77" i="1"/>
  <c r="V77" i="1"/>
  <c r="V81" i="1" s="1"/>
  <c r="U77" i="1"/>
  <c r="U78" i="1" s="1"/>
  <c r="T77" i="1"/>
  <c r="T78" i="1" s="1"/>
  <c r="S77" i="1"/>
  <c r="R77" i="1"/>
  <c r="R78" i="1" s="1"/>
  <c r="Q77" i="1"/>
  <c r="Q78" i="1" s="1"/>
  <c r="P77" i="1"/>
  <c r="O77" i="1"/>
  <c r="O78" i="1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G77" i="1"/>
  <c r="F77" i="1"/>
  <c r="F78" i="1" s="1"/>
  <c r="E77" i="1"/>
  <c r="E78" i="1" s="1"/>
  <c r="D77" i="1"/>
  <c r="D78" i="1" s="1"/>
  <c r="C77" i="1"/>
  <c r="C78" i="1" s="1"/>
  <c r="B77" i="1"/>
  <c r="B78" i="1" s="1"/>
  <c r="DI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T75" i="1"/>
  <c r="CS75" i="1"/>
  <c r="CQ75" i="1"/>
  <c r="CO75" i="1"/>
  <c r="CF75" i="1"/>
  <c r="BT75" i="1"/>
  <c r="BS75" i="1"/>
  <c r="BH75" i="1"/>
  <c r="BF75" i="1"/>
  <c r="AV75" i="1"/>
  <c r="AT75" i="1"/>
  <c r="AS75" i="1"/>
  <c r="AQ75" i="1"/>
  <c r="AP75" i="1"/>
  <c r="AO75" i="1"/>
  <c r="AN75" i="1"/>
  <c r="AM75" i="1"/>
  <c r="AL75" i="1"/>
  <c r="AJ75" i="1"/>
  <c r="AH75" i="1"/>
  <c r="AG75" i="1"/>
  <c r="AF75" i="1"/>
  <c r="AE75" i="1"/>
  <c r="Z75" i="1"/>
  <c r="Y75" i="1"/>
  <c r="X75" i="1"/>
  <c r="W75" i="1"/>
  <c r="V75" i="1"/>
  <c r="S75" i="1"/>
  <c r="P75" i="1"/>
  <c r="G75" i="1"/>
  <c r="DK73" i="1"/>
  <c r="DJ73" i="1"/>
  <c r="DI73" i="1"/>
  <c r="DH73" i="1"/>
  <c r="DG73" i="1"/>
  <c r="DF73" i="1"/>
  <c r="DE73" i="1"/>
  <c r="DD73" i="1"/>
  <c r="DC73" i="1"/>
  <c r="DB73" i="1"/>
  <c r="DB101" i="1" s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J101" i="1" s="1"/>
  <c r="CI73" i="1"/>
  <c r="CH73" i="1"/>
  <c r="CH101" i="1" s="1"/>
  <c r="CG73" i="1"/>
  <c r="CF73" i="1"/>
  <c r="CE73" i="1"/>
  <c r="CE101" i="1" s="1"/>
  <c r="CD73" i="1"/>
  <c r="CD101" i="1" s="1"/>
  <c r="CC73" i="1"/>
  <c r="CC101" i="1" s="1"/>
  <c r="CB73" i="1"/>
  <c r="CB101" i="1" s="1"/>
  <c r="CA73" i="1"/>
  <c r="BZ73" i="1"/>
  <c r="BY73" i="1"/>
  <c r="BX73" i="1"/>
  <c r="BW73" i="1"/>
  <c r="BW101" i="1" s="1"/>
  <c r="BV73" i="1"/>
  <c r="BV101" i="1" s="1"/>
  <c r="BU73" i="1"/>
  <c r="BU101" i="1" s="1"/>
  <c r="BT73" i="1"/>
  <c r="BS73" i="1"/>
  <c r="BR73" i="1"/>
  <c r="BR101" i="1" s="1"/>
  <c r="BQ73" i="1"/>
  <c r="BP73" i="1"/>
  <c r="BO73" i="1"/>
  <c r="BN73" i="1"/>
  <c r="BN101" i="1" s="1"/>
  <c r="BM73" i="1"/>
  <c r="BL73" i="1"/>
  <c r="BL101" i="1" s="1"/>
  <c r="BK73" i="1"/>
  <c r="BJ73" i="1"/>
  <c r="BI73" i="1"/>
  <c r="BH73" i="1"/>
  <c r="BG73" i="1"/>
  <c r="BF73" i="1"/>
  <c r="BF101" i="1" s="1"/>
  <c r="BE73" i="1"/>
  <c r="BE101" i="1" s="1"/>
  <c r="BD73" i="1"/>
  <c r="BC73" i="1"/>
  <c r="BC101" i="1" s="1"/>
  <c r="BB73" i="1"/>
  <c r="BA73" i="1"/>
  <c r="AZ73" i="1"/>
  <c r="AY73" i="1"/>
  <c r="AX73" i="1"/>
  <c r="AW73" i="1"/>
  <c r="AV73" i="1"/>
  <c r="AU73" i="1"/>
  <c r="AU101" i="1" s="1"/>
  <c r="AT73" i="1"/>
  <c r="AS73" i="1"/>
  <c r="AR73" i="1"/>
  <c r="AR101" i="1" s="1"/>
  <c r="AQ73" i="1"/>
  <c r="AP73" i="1"/>
  <c r="AO73" i="1"/>
  <c r="AN73" i="1"/>
  <c r="AM73" i="1"/>
  <c r="AL73" i="1"/>
  <c r="AK73" i="1"/>
  <c r="AK101" i="1" s="1"/>
  <c r="AJ73" i="1"/>
  <c r="AI73" i="1"/>
  <c r="AH73" i="1"/>
  <c r="AG73" i="1"/>
  <c r="AF73" i="1"/>
  <c r="AE73" i="1"/>
  <c r="AE101" i="1" s="1"/>
  <c r="AD73" i="1"/>
  <c r="AC73" i="1"/>
  <c r="AC101" i="1" s="1"/>
  <c r="AB73" i="1"/>
  <c r="AA73" i="1"/>
  <c r="AA101" i="1" s="1"/>
  <c r="Z73" i="1"/>
  <c r="Y73" i="1"/>
  <c r="X73" i="1"/>
  <c r="W73" i="1"/>
  <c r="V73" i="1"/>
  <c r="U73" i="1"/>
  <c r="U101" i="1" s="1"/>
  <c r="T73" i="1"/>
  <c r="S73" i="1"/>
  <c r="R73" i="1"/>
  <c r="Q73" i="1"/>
  <c r="P73" i="1"/>
  <c r="O73" i="1"/>
  <c r="N73" i="1"/>
  <c r="M73" i="1"/>
  <c r="L73" i="1"/>
  <c r="L101" i="1" s="1"/>
  <c r="K73" i="1"/>
  <c r="J73" i="1"/>
  <c r="I73" i="1"/>
  <c r="H73" i="1"/>
  <c r="G73" i="1"/>
  <c r="F73" i="1"/>
  <c r="E73" i="1"/>
  <c r="D73" i="1"/>
  <c r="C73" i="1"/>
  <c r="C101" i="1" s="1"/>
  <c r="B73" i="1"/>
  <c r="B101" i="1" s="1"/>
  <c r="DI72" i="1"/>
  <c r="DG72" i="1"/>
  <c r="DF72" i="1"/>
  <c r="DE72" i="1"/>
  <c r="DD72" i="1"/>
  <c r="DC72" i="1"/>
  <c r="DB72" i="1"/>
  <c r="DA72" i="1"/>
  <c r="CZ72" i="1"/>
  <c r="CY72" i="1"/>
  <c r="CX72" i="1"/>
  <c r="CW72" i="1"/>
  <c r="CT72" i="1"/>
  <c r="CS72" i="1"/>
  <c r="CQ72" i="1"/>
  <c r="CO72" i="1"/>
  <c r="CF72" i="1"/>
  <c r="BT72" i="1"/>
  <c r="BS72" i="1"/>
  <c r="BQ72" i="1"/>
  <c r="BH72" i="1"/>
  <c r="BF72" i="1"/>
  <c r="AV72" i="1"/>
  <c r="AT72" i="1"/>
  <c r="AS72" i="1"/>
  <c r="AQ72" i="1"/>
  <c r="AP72" i="1"/>
  <c r="AO72" i="1"/>
  <c r="AN72" i="1"/>
  <c r="AM72" i="1"/>
  <c r="AL72" i="1"/>
  <c r="AJ72" i="1"/>
  <c r="AH72" i="1"/>
  <c r="AG72" i="1"/>
  <c r="AF72" i="1"/>
  <c r="AE72" i="1"/>
  <c r="Z72" i="1"/>
  <c r="Y72" i="1"/>
  <c r="X72" i="1"/>
  <c r="W72" i="1"/>
  <c r="V72" i="1"/>
  <c r="S72" i="1"/>
  <c r="P72" i="1"/>
  <c r="G72" i="1"/>
  <c r="DK69" i="1"/>
  <c r="DJ69" i="1"/>
  <c r="DI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DK67" i="1"/>
  <c r="DJ67" i="1"/>
  <c r="DI67" i="1"/>
  <c r="DE67" i="1"/>
  <c r="DA67" i="1"/>
  <c r="CZ67" i="1"/>
  <c r="CY67" i="1"/>
  <c r="CX67" i="1"/>
  <c r="CW67" i="1"/>
  <c r="CV67" i="1"/>
  <c r="CT67" i="1"/>
  <c r="CR67" i="1"/>
  <c r="CQ67" i="1"/>
  <c r="CP67" i="1"/>
  <c r="CO67" i="1"/>
  <c r="CN67" i="1"/>
  <c r="CM67" i="1"/>
  <c r="CK67" i="1"/>
  <c r="CI67" i="1"/>
  <c r="CF67" i="1"/>
  <c r="CE67" i="1"/>
  <c r="BX67" i="1"/>
  <c r="BT67" i="1"/>
  <c r="BS67" i="1"/>
  <c r="BM67" i="1"/>
  <c r="BK67" i="1"/>
  <c r="BJ67" i="1"/>
  <c r="BI67" i="1"/>
  <c r="BG67" i="1"/>
  <c r="BD67" i="1"/>
  <c r="BB67" i="1"/>
  <c r="BA67" i="1"/>
  <c r="AZ67" i="1"/>
  <c r="AY67" i="1"/>
  <c r="AX67" i="1"/>
  <c r="AW67" i="1"/>
  <c r="AV67" i="1"/>
  <c r="AT67" i="1"/>
  <c r="AS67" i="1"/>
  <c r="AQ67" i="1"/>
  <c r="AP67" i="1"/>
  <c r="AN67" i="1"/>
  <c r="AM67" i="1"/>
  <c r="AL67" i="1"/>
  <c r="AJ67" i="1"/>
  <c r="AI67" i="1"/>
  <c r="AH67" i="1"/>
  <c r="AG67" i="1"/>
  <c r="AF67" i="1"/>
  <c r="AD67" i="1"/>
  <c r="AB67" i="1"/>
  <c r="Z67" i="1"/>
  <c r="Y67" i="1"/>
  <c r="X67" i="1"/>
  <c r="W67" i="1"/>
  <c r="V67" i="1"/>
  <c r="S67" i="1"/>
  <c r="P67" i="1"/>
  <c r="N67" i="1"/>
  <c r="K67" i="1"/>
  <c r="I67" i="1"/>
  <c r="G67" i="1"/>
  <c r="F67" i="1"/>
  <c r="D67" i="1"/>
  <c r="DK66" i="1"/>
  <c r="DI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I66" i="1"/>
  <c r="CG66" i="1"/>
  <c r="CF66" i="1"/>
  <c r="CE66" i="1"/>
  <c r="BT66" i="1"/>
  <c r="BS66" i="1"/>
  <c r="BM66" i="1"/>
  <c r="BK66" i="1"/>
  <c r="BJ66" i="1"/>
  <c r="BI66" i="1"/>
  <c r="BG66" i="1"/>
  <c r="BD66" i="1"/>
  <c r="BB66" i="1"/>
  <c r="BA66" i="1"/>
  <c r="AZ66" i="1"/>
  <c r="AY66" i="1"/>
  <c r="AX66" i="1"/>
  <c r="AW66" i="1"/>
  <c r="AV66" i="1"/>
  <c r="AT66" i="1"/>
  <c r="AS66" i="1"/>
  <c r="AQ66" i="1"/>
  <c r="AP66" i="1"/>
  <c r="AN66" i="1"/>
  <c r="AM66" i="1"/>
  <c r="AL66" i="1"/>
  <c r="AK66" i="1"/>
  <c r="AJ66" i="1"/>
  <c r="AI66" i="1"/>
  <c r="AH66" i="1"/>
  <c r="AG66" i="1"/>
  <c r="AF66" i="1"/>
  <c r="AE66" i="1"/>
  <c r="AD66" i="1"/>
  <c r="AB66" i="1"/>
  <c r="Z66" i="1"/>
  <c r="Y66" i="1"/>
  <c r="X66" i="1"/>
  <c r="W66" i="1"/>
  <c r="V66" i="1"/>
  <c r="S66" i="1"/>
  <c r="P66" i="1"/>
  <c r="N66" i="1"/>
  <c r="K66" i="1"/>
  <c r="I66" i="1"/>
  <c r="H66" i="1"/>
  <c r="G66" i="1"/>
  <c r="F66" i="1"/>
  <c r="D66" i="1"/>
  <c r="DE65" i="1"/>
  <c r="DD65" i="1"/>
  <c r="DA65" i="1"/>
  <c r="CZ65" i="1"/>
  <c r="CY65" i="1"/>
  <c r="CX65" i="1"/>
  <c r="CW65" i="1"/>
  <c r="CV65" i="1"/>
  <c r="CT65" i="1"/>
  <c r="CQ65" i="1"/>
  <c r="CP65" i="1"/>
  <c r="CO65" i="1"/>
  <c r="CN65" i="1"/>
  <c r="CM65" i="1"/>
  <c r="CL65" i="1"/>
  <c r="CI65" i="1"/>
  <c r="CF65" i="1"/>
  <c r="BT65" i="1"/>
  <c r="BS65" i="1"/>
  <c r="BM65" i="1"/>
  <c r="BK65" i="1"/>
  <c r="BJ65" i="1"/>
  <c r="BI65" i="1"/>
  <c r="BG65" i="1"/>
  <c r="BD65" i="1"/>
  <c r="BB65" i="1"/>
  <c r="BA65" i="1"/>
  <c r="AZ65" i="1"/>
  <c r="AY65" i="1"/>
  <c r="AX65" i="1"/>
  <c r="AW65" i="1"/>
  <c r="AV65" i="1"/>
  <c r="AT65" i="1"/>
  <c r="AS65" i="1"/>
  <c r="AQ65" i="1"/>
  <c r="AP65" i="1"/>
  <c r="AN65" i="1"/>
  <c r="AM65" i="1"/>
  <c r="AL65" i="1"/>
  <c r="AK65" i="1"/>
  <c r="AJ65" i="1"/>
  <c r="AI65" i="1"/>
  <c r="AH65" i="1"/>
  <c r="AG65" i="1"/>
  <c r="AF65" i="1"/>
  <c r="AE65" i="1"/>
  <c r="AD65" i="1"/>
  <c r="AB65" i="1"/>
  <c r="Z65" i="1"/>
  <c r="Y65" i="1"/>
  <c r="X65" i="1"/>
  <c r="W65" i="1"/>
  <c r="V65" i="1"/>
  <c r="S65" i="1"/>
  <c r="P65" i="1"/>
  <c r="N65" i="1"/>
  <c r="K65" i="1"/>
  <c r="I65" i="1"/>
  <c r="H65" i="1"/>
  <c r="F65" i="1"/>
  <c r="D65" i="1"/>
  <c r="DK64" i="1"/>
  <c r="DJ64" i="1"/>
  <c r="DI64" i="1"/>
  <c r="DG64" i="1"/>
  <c r="DE64" i="1"/>
  <c r="DD64" i="1"/>
  <c r="DC64" i="1"/>
  <c r="DA64" i="1"/>
  <c r="CZ64" i="1"/>
  <c r="CX64" i="1"/>
  <c r="CW64" i="1"/>
  <c r="CU64" i="1"/>
  <c r="CT64" i="1"/>
  <c r="CQ64" i="1"/>
  <c r="CP64" i="1"/>
  <c r="CO64" i="1"/>
  <c r="CN64" i="1"/>
  <c r="CM64" i="1"/>
  <c r="CL64" i="1"/>
  <c r="CI64" i="1"/>
  <c r="CF64" i="1"/>
  <c r="BX64" i="1"/>
  <c r="BT64" i="1"/>
  <c r="BS64" i="1"/>
  <c r="BM64" i="1"/>
  <c r="BK64" i="1"/>
  <c r="BJ64" i="1"/>
  <c r="BI64" i="1"/>
  <c r="BG64" i="1"/>
  <c r="BD64" i="1"/>
  <c r="BB64" i="1"/>
  <c r="BA64" i="1"/>
  <c r="AZ64" i="1"/>
  <c r="AY64" i="1"/>
  <c r="AX64" i="1"/>
  <c r="AW64" i="1"/>
  <c r="AV64" i="1"/>
  <c r="AT64" i="1"/>
  <c r="AS64" i="1"/>
  <c r="AQ64" i="1"/>
  <c r="AP64" i="1"/>
  <c r="AN64" i="1"/>
  <c r="AM64" i="1"/>
  <c r="AL64" i="1"/>
  <c r="AK64" i="1"/>
  <c r="AJ64" i="1"/>
  <c r="AI64" i="1"/>
  <c r="AH64" i="1"/>
  <c r="AG64" i="1"/>
  <c r="AF64" i="1"/>
  <c r="AE64" i="1"/>
  <c r="AD64" i="1"/>
  <c r="AB64" i="1"/>
  <c r="Z64" i="1"/>
  <c r="Y64" i="1"/>
  <c r="X64" i="1"/>
  <c r="W64" i="1"/>
  <c r="V64" i="1"/>
  <c r="S64" i="1"/>
  <c r="P64" i="1"/>
  <c r="N64" i="1"/>
  <c r="K64" i="1"/>
  <c r="I64" i="1"/>
  <c r="H64" i="1"/>
  <c r="G64" i="1"/>
  <c r="F64" i="1"/>
  <c r="D64" i="1"/>
  <c r="DJ63" i="1"/>
  <c r="DI63" i="1"/>
  <c r="DG63" i="1"/>
  <c r="DE63" i="1"/>
  <c r="DD63" i="1"/>
  <c r="DC63" i="1"/>
  <c r="DA63" i="1"/>
  <c r="CZ63" i="1"/>
  <c r="CX63" i="1"/>
  <c r="CW63" i="1"/>
  <c r="CU63" i="1"/>
  <c r="CT63" i="1"/>
  <c r="CQ63" i="1"/>
  <c r="CP63" i="1"/>
  <c r="CO63" i="1"/>
  <c r="CN63" i="1"/>
  <c r="CM63" i="1"/>
  <c r="CL63" i="1"/>
  <c r="CI63" i="1"/>
  <c r="CF63" i="1"/>
  <c r="BX63" i="1"/>
  <c r="BM63" i="1"/>
  <c r="BK63" i="1"/>
  <c r="BJ63" i="1"/>
  <c r="BI63" i="1"/>
  <c r="BG63" i="1"/>
  <c r="BD63" i="1"/>
  <c r="BB63" i="1"/>
  <c r="BA63" i="1"/>
  <c r="AZ63" i="1"/>
  <c r="AY63" i="1"/>
  <c r="AX63" i="1"/>
  <c r="AW63" i="1"/>
  <c r="AV63" i="1"/>
  <c r="AT63" i="1"/>
  <c r="AS63" i="1"/>
  <c r="AQ63" i="1"/>
  <c r="AP63" i="1"/>
  <c r="AN63" i="1"/>
  <c r="AM63" i="1"/>
  <c r="AL63" i="1"/>
  <c r="AK63" i="1"/>
  <c r="AJ63" i="1"/>
  <c r="AI63" i="1"/>
  <c r="AH63" i="1"/>
  <c r="AG63" i="1"/>
  <c r="AF63" i="1"/>
  <c r="AE63" i="1"/>
  <c r="AD63" i="1"/>
  <c r="AB63" i="1"/>
  <c r="Z63" i="1"/>
  <c r="Y63" i="1"/>
  <c r="X63" i="1"/>
  <c r="W63" i="1"/>
  <c r="V63" i="1"/>
  <c r="S63" i="1"/>
  <c r="P63" i="1"/>
  <c r="N63" i="1"/>
  <c r="K63" i="1"/>
  <c r="I63" i="1"/>
  <c r="H63" i="1"/>
  <c r="G63" i="1"/>
  <c r="D63" i="1"/>
  <c r="BT62" i="1"/>
  <c r="DJ61" i="1"/>
  <c r="DI61" i="1"/>
  <c r="DG61" i="1"/>
  <c r="DF61" i="1"/>
  <c r="DE61" i="1"/>
  <c r="DA61" i="1"/>
  <c r="CZ61" i="1"/>
  <c r="CY61" i="1"/>
  <c r="CX61" i="1"/>
  <c r="CW61" i="1"/>
  <c r="CV61" i="1"/>
  <c r="CU61" i="1"/>
  <c r="CU62" i="1" s="1"/>
  <c r="CT61" i="1"/>
  <c r="CS61" i="1"/>
  <c r="CR61" i="1"/>
  <c r="CQ61" i="1"/>
  <c r="CP61" i="1"/>
  <c r="CO61" i="1"/>
  <c r="CN61" i="1"/>
  <c r="CM61" i="1"/>
  <c r="CM62" i="1" s="1"/>
  <c r="CL61" i="1"/>
  <c r="CK61" i="1"/>
  <c r="CF61" i="1"/>
  <c r="CA61" i="1"/>
  <c r="BY61" i="1"/>
  <c r="BX61" i="1"/>
  <c r="BT61" i="1"/>
  <c r="BS61" i="1"/>
  <c r="BS62" i="1" s="1"/>
  <c r="BM61" i="1"/>
  <c r="BK61" i="1"/>
  <c r="BJ61" i="1"/>
  <c r="BI61" i="1"/>
  <c r="BG61" i="1"/>
  <c r="BD61" i="1"/>
  <c r="BB61" i="1"/>
  <c r="BA61" i="1"/>
  <c r="BA62" i="1" s="1"/>
  <c r="AZ61" i="1"/>
  <c r="AY61" i="1"/>
  <c r="AX61" i="1"/>
  <c r="AW61" i="1"/>
  <c r="AW62" i="1" s="1"/>
  <c r="AV61" i="1"/>
  <c r="AT61" i="1"/>
  <c r="AS61" i="1"/>
  <c r="AS62" i="1" s="1"/>
  <c r="AQ61" i="1"/>
  <c r="AQ62" i="1" s="1"/>
  <c r="AP61" i="1"/>
  <c r="AN61" i="1"/>
  <c r="AM61" i="1"/>
  <c r="AL61" i="1"/>
  <c r="AJ61" i="1"/>
  <c r="AI61" i="1"/>
  <c r="AH61" i="1"/>
  <c r="AH62" i="1" s="1"/>
  <c r="AG61" i="1"/>
  <c r="AG62" i="1" s="1"/>
  <c r="AF61" i="1"/>
  <c r="AD61" i="1"/>
  <c r="AB61" i="1"/>
  <c r="Z61" i="1"/>
  <c r="Z62" i="1" s="1"/>
  <c r="Y61" i="1"/>
  <c r="X61" i="1"/>
  <c r="W61" i="1"/>
  <c r="V61" i="1"/>
  <c r="S61" i="1"/>
  <c r="R61" i="1"/>
  <c r="Q61" i="1"/>
  <c r="P61" i="1"/>
  <c r="P62" i="1" s="1"/>
  <c r="O61" i="1"/>
  <c r="N61" i="1"/>
  <c r="M61" i="1"/>
  <c r="M62" i="1" s="1"/>
  <c r="K61" i="1"/>
  <c r="K62" i="1" s="1"/>
  <c r="J61" i="1"/>
  <c r="I61" i="1"/>
  <c r="H61" i="1"/>
  <c r="G61" i="1"/>
  <c r="F61" i="1"/>
  <c r="E61" i="1"/>
  <c r="D61" i="1"/>
  <c r="DJ60" i="1"/>
  <c r="DI60" i="1"/>
  <c r="DG60" i="1"/>
  <c r="DF60" i="1"/>
  <c r="DE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F60" i="1"/>
  <c r="CA60" i="1"/>
  <c r="BY60" i="1"/>
  <c r="BX60" i="1"/>
  <c r="BT60" i="1"/>
  <c r="BS60" i="1"/>
  <c r="BM60" i="1"/>
  <c r="BK60" i="1"/>
  <c r="BJ60" i="1"/>
  <c r="BI60" i="1"/>
  <c r="BG60" i="1"/>
  <c r="BD60" i="1"/>
  <c r="BB60" i="1"/>
  <c r="BA60" i="1"/>
  <c r="AZ60" i="1"/>
  <c r="AY60" i="1"/>
  <c r="AX60" i="1"/>
  <c r="AW60" i="1"/>
  <c r="AV60" i="1"/>
  <c r="AT60" i="1"/>
  <c r="AS60" i="1"/>
  <c r="AQ60" i="1"/>
  <c r="AP60" i="1"/>
  <c r="AN60" i="1"/>
  <c r="AM60" i="1"/>
  <c r="AL60" i="1"/>
  <c r="AJ60" i="1"/>
  <c r="AI60" i="1"/>
  <c r="AH60" i="1"/>
  <c r="AG60" i="1"/>
  <c r="AF60" i="1"/>
  <c r="AD60" i="1"/>
  <c r="AB60" i="1"/>
  <c r="Z60" i="1"/>
  <c r="Y60" i="1"/>
  <c r="X60" i="1"/>
  <c r="W60" i="1"/>
  <c r="V60" i="1"/>
  <c r="S60" i="1"/>
  <c r="R60" i="1"/>
  <c r="Q60" i="1"/>
  <c r="P60" i="1"/>
  <c r="O60" i="1"/>
  <c r="N60" i="1"/>
  <c r="M60" i="1"/>
  <c r="K60" i="1"/>
  <c r="J60" i="1"/>
  <c r="I60" i="1"/>
  <c r="H60" i="1"/>
  <c r="G60" i="1"/>
  <c r="F60" i="1"/>
  <c r="E60" i="1"/>
  <c r="D60" i="1"/>
  <c r="CV59" i="1"/>
  <c r="BX59" i="1"/>
  <c r="AF59" i="1"/>
  <c r="DK58" i="1"/>
  <c r="DJ58" i="1"/>
  <c r="DJ59" i="1" s="1"/>
  <c r="DI58" i="1"/>
  <c r="DI59" i="1" s="1"/>
  <c r="DH58" i="1"/>
  <c r="DG58" i="1"/>
  <c r="DF58" i="1"/>
  <c r="DE58" i="1"/>
  <c r="DE59" i="1" s="1"/>
  <c r="DD58" i="1"/>
  <c r="DC58" i="1"/>
  <c r="DA58" i="1"/>
  <c r="DA59" i="1" s="1"/>
  <c r="CZ58" i="1"/>
  <c r="CZ59" i="1" s="1"/>
  <c r="CY58" i="1"/>
  <c r="CX58" i="1"/>
  <c r="CW58" i="1"/>
  <c r="CV58" i="1"/>
  <c r="CU58" i="1"/>
  <c r="CT58" i="1"/>
  <c r="CS58" i="1"/>
  <c r="CS59" i="1" s="1"/>
  <c r="CR58" i="1"/>
  <c r="CR59" i="1" s="1"/>
  <c r="CQ58" i="1"/>
  <c r="CP58" i="1"/>
  <c r="CO58" i="1"/>
  <c r="CN58" i="1"/>
  <c r="CN59" i="1" s="1"/>
  <c r="CM58" i="1"/>
  <c r="CL58" i="1"/>
  <c r="CK58" i="1"/>
  <c r="CK59" i="1" s="1"/>
  <c r="CJ58" i="1"/>
  <c r="CJ59" i="1" s="1"/>
  <c r="CI58" i="1"/>
  <c r="CH58" i="1"/>
  <c r="CG58" i="1"/>
  <c r="CF58" i="1"/>
  <c r="CF59" i="1" s="1"/>
  <c r="CA58" i="1"/>
  <c r="BZ58" i="1"/>
  <c r="BY58" i="1"/>
  <c r="BY59" i="1" s="1"/>
  <c r="BX58" i="1"/>
  <c r="BT58" i="1"/>
  <c r="BS58" i="1"/>
  <c r="BQ58" i="1"/>
  <c r="BP58" i="1"/>
  <c r="BP59" i="1" s="1"/>
  <c r="BO58" i="1"/>
  <c r="BM58" i="1"/>
  <c r="BK58" i="1"/>
  <c r="BJ58" i="1"/>
  <c r="BI58" i="1"/>
  <c r="BG58" i="1"/>
  <c r="BD58" i="1"/>
  <c r="BB58" i="1"/>
  <c r="BA58" i="1"/>
  <c r="AZ58" i="1"/>
  <c r="AY58" i="1"/>
  <c r="AX58" i="1"/>
  <c r="AX59" i="1" s="1"/>
  <c r="AW58" i="1"/>
  <c r="AV58" i="1"/>
  <c r="AT58" i="1"/>
  <c r="AS58" i="1"/>
  <c r="AS59" i="1" s="1"/>
  <c r="AQ58" i="1"/>
  <c r="AP58" i="1"/>
  <c r="AO58" i="1"/>
  <c r="AO59" i="1" s="1"/>
  <c r="AN58" i="1"/>
  <c r="AN59" i="1" s="1"/>
  <c r="AM58" i="1"/>
  <c r="AL58" i="1"/>
  <c r="AK58" i="1"/>
  <c r="AJ58" i="1"/>
  <c r="AJ59" i="1" s="1"/>
  <c r="AI58" i="1"/>
  <c r="AH58" i="1"/>
  <c r="AG58" i="1"/>
  <c r="AG59" i="1" s="1"/>
  <c r="AF58" i="1"/>
  <c r="AE58" i="1"/>
  <c r="AD58" i="1"/>
  <c r="AB58" i="1"/>
  <c r="Z58" i="1"/>
  <c r="Z59" i="1" s="1"/>
  <c r="Y58" i="1"/>
  <c r="X58" i="1"/>
  <c r="W58" i="1"/>
  <c r="V58" i="1"/>
  <c r="T58" i="1"/>
  <c r="S58" i="1"/>
  <c r="R58" i="1"/>
  <c r="Q58" i="1"/>
  <c r="Q59" i="1" s="1"/>
  <c r="P58" i="1"/>
  <c r="O58" i="1"/>
  <c r="N58" i="1"/>
  <c r="M58" i="1"/>
  <c r="M59" i="1" s="1"/>
  <c r="K58" i="1"/>
  <c r="J58" i="1"/>
  <c r="I58" i="1"/>
  <c r="H58" i="1"/>
  <c r="H59" i="1" s="1"/>
  <c r="G58" i="1"/>
  <c r="F58" i="1"/>
  <c r="E58" i="1"/>
  <c r="E59" i="1" s="1"/>
  <c r="D58" i="1"/>
  <c r="D59" i="1" s="1"/>
  <c r="DJ57" i="1"/>
  <c r="DJ56" i="1" s="1"/>
  <c r="CT57" i="1"/>
  <c r="CT76" i="1" s="1"/>
  <c r="CT82" i="1" s="1"/>
  <c r="CQ57" i="1"/>
  <c r="CA57" i="1"/>
  <c r="BD57" i="1"/>
  <c r="BD71" i="1" s="1"/>
  <c r="BD74" i="1" s="1"/>
  <c r="AH57" i="1"/>
  <c r="AH56" i="1" s="1"/>
  <c r="O57" i="1"/>
  <c r="CC56" i="1"/>
  <c r="DK55" i="1"/>
  <c r="DK57" i="1" s="1"/>
  <c r="DJ55" i="1"/>
  <c r="DI55" i="1"/>
  <c r="DI57" i="1" s="1"/>
  <c r="DI56" i="1" s="1"/>
  <c r="DH55" i="1"/>
  <c r="DH57" i="1" s="1"/>
  <c r="DG55" i="1"/>
  <c r="DG62" i="1" s="1"/>
  <c r="DF55" i="1"/>
  <c r="DF57" i="1" s="1"/>
  <c r="DE55" i="1"/>
  <c r="DE57" i="1" s="1"/>
  <c r="DD55" i="1"/>
  <c r="DD57" i="1" s="1"/>
  <c r="DC55" i="1"/>
  <c r="DC57" i="1" s="1"/>
  <c r="DB55" i="1"/>
  <c r="DB57" i="1" s="1"/>
  <c r="DB56" i="1" s="1"/>
  <c r="DA55" i="1"/>
  <c r="DA57" i="1" s="1"/>
  <c r="DA56" i="1" s="1"/>
  <c r="CZ55" i="1"/>
  <c r="CZ57" i="1" s="1"/>
  <c r="CY55" i="1"/>
  <c r="CY62" i="1" s="1"/>
  <c r="CX55" i="1"/>
  <c r="CX57" i="1" s="1"/>
  <c r="CW55" i="1"/>
  <c r="CW57" i="1" s="1"/>
  <c r="CV55" i="1"/>
  <c r="CV57" i="1" s="1"/>
  <c r="CU55" i="1"/>
  <c r="CU57" i="1" s="1"/>
  <c r="CT55" i="1"/>
  <c r="CS55" i="1"/>
  <c r="CS57" i="1" s="1"/>
  <c r="CS56" i="1" s="1"/>
  <c r="CR55" i="1"/>
  <c r="CR57" i="1" s="1"/>
  <c r="CQ55" i="1"/>
  <c r="CQ62" i="1" s="1"/>
  <c r="CP55" i="1"/>
  <c r="CP57" i="1" s="1"/>
  <c r="CO55" i="1"/>
  <c r="CO57" i="1" s="1"/>
  <c r="CN55" i="1"/>
  <c r="CN57" i="1" s="1"/>
  <c r="CM55" i="1"/>
  <c r="CM57" i="1" s="1"/>
  <c r="CL55" i="1"/>
  <c r="CL57" i="1" s="1"/>
  <c r="CL56" i="1" s="1"/>
  <c r="CK55" i="1"/>
  <c r="CK57" i="1" s="1"/>
  <c r="CJ55" i="1"/>
  <c r="CJ57" i="1" s="1"/>
  <c r="CJ56" i="1" s="1"/>
  <c r="CI55" i="1"/>
  <c r="CI57" i="1" s="1"/>
  <c r="CH55" i="1"/>
  <c r="CH57" i="1" s="1"/>
  <c r="CG55" i="1"/>
  <c r="CG57" i="1" s="1"/>
  <c r="CF55" i="1"/>
  <c r="CF57" i="1" s="1"/>
  <c r="CF56" i="1" s="1"/>
  <c r="CE55" i="1"/>
  <c r="CE57" i="1" s="1"/>
  <c r="CD55" i="1"/>
  <c r="CD57" i="1" s="1"/>
  <c r="CD56" i="1" s="1"/>
  <c r="CC55" i="1"/>
  <c r="CC57" i="1" s="1"/>
  <c r="CB55" i="1"/>
  <c r="CB57" i="1" s="1"/>
  <c r="CB71" i="1" s="1"/>
  <c r="CB74" i="1" s="1"/>
  <c r="CA55" i="1"/>
  <c r="CA62" i="1" s="1"/>
  <c r="BZ55" i="1"/>
  <c r="BZ57" i="1" s="1"/>
  <c r="BY55" i="1"/>
  <c r="BY57" i="1" s="1"/>
  <c r="BX55" i="1"/>
  <c r="BX57" i="1" s="1"/>
  <c r="BX56" i="1" s="1"/>
  <c r="BW55" i="1"/>
  <c r="BW57" i="1" s="1"/>
  <c r="BV55" i="1"/>
  <c r="BV57" i="1" s="1"/>
  <c r="BV56" i="1" s="1"/>
  <c r="BU55" i="1"/>
  <c r="BU57" i="1" s="1"/>
  <c r="BU71" i="1" s="1"/>
  <c r="BU74" i="1" s="1"/>
  <c r="BT55" i="1"/>
  <c r="BT57" i="1" s="1"/>
  <c r="BS55" i="1"/>
  <c r="BS57" i="1" s="1"/>
  <c r="BR55" i="1"/>
  <c r="BR57" i="1" s="1"/>
  <c r="BQ55" i="1"/>
  <c r="BQ57" i="1" s="1"/>
  <c r="BP55" i="1"/>
  <c r="BP57" i="1" s="1"/>
  <c r="BP56" i="1" s="1"/>
  <c r="BO55" i="1"/>
  <c r="BO57" i="1" s="1"/>
  <c r="BN55" i="1"/>
  <c r="BN57" i="1" s="1"/>
  <c r="BN71" i="1" s="1"/>
  <c r="BN74" i="1" s="1"/>
  <c r="BM55" i="1"/>
  <c r="BM57" i="1" s="1"/>
  <c r="BM56" i="1" s="1"/>
  <c r="BL55" i="1"/>
  <c r="BL57" i="1" s="1"/>
  <c r="BK55" i="1"/>
  <c r="BK57" i="1" s="1"/>
  <c r="BK71" i="1" s="1"/>
  <c r="BK74" i="1" s="1"/>
  <c r="BJ55" i="1"/>
  <c r="BJ57" i="1" s="1"/>
  <c r="BI55" i="1"/>
  <c r="BI57" i="1" s="1"/>
  <c r="BH55" i="1"/>
  <c r="BH57" i="1" s="1"/>
  <c r="BG55" i="1"/>
  <c r="BG57" i="1" s="1"/>
  <c r="BF55" i="1"/>
  <c r="BF57" i="1" s="1"/>
  <c r="BF56" i="1" s="1"/>
  <c r="BE55" i="1"/>
  <c r="BE57" i="1" s="1"/>
  <c r="BD55" i="1"/>
  <c r="BC55" i="1"/>
  <c r="BC57" i="1" s="1"/>
  <c r="BB55" i="1"/>
  <c r="BA55" i="1"/>
  <c r="BA57" i="1" s="1"/>
  <c r="BA71" i="1" s="1"/>
  <c r="BA74" i="1" s="1"/>
  <c r="AZ55" i="1"/>
  <c r="AZ57" i="1" s="1"/>
  <c r="AZ56" i="1" s="1"/>
  <c r="AY55" i="1"/>
  <c r="AX55" i="1"/>
  <c r="AX57" i="1" s="1"/>
  <c r="AX56" i="1" s="1"/>
  <c r="AW55" i="1"/>
  <c r="AW57" i="1" s="1"/>
  <c r="AW56" i="1" s="1"/>
  <c r="AV55" i="1"/>
  <c r="AV57" i="1" s="1"/>
  <c r="AU55" i="1"/>
  <c r="AU57" i="1" s="1"/>
  <c r="AT55" i="1"/>
  <c r="AT57" i="1" s="1"/>
  <c r="AS55" i="1"/>
  <c r="AS57" i="1" s="1"/>
  <c r="AR55" i="1"/>
  <c r="AR57" i="1" s="1"/>
  <c r="AR126" i="1" s="1"/>
  <c r="AQ55" i="1"/>
  <c r="AQ57" i="1" s="1"/>
  <c r="AP55" i="1"/>
  <c r="AP57" i="1" s="1"/>
  <c r="AP76" i="1" s="1"/>
  <c r="AP82" i="1" s="1"/>
  <c r="AO55" i="1"/>
  <c r="AO57" i="1" s="1"/>
  <c r="AO56" i="1" s="1"/>
  <c r="AN55" i="1"/>
  <c r="AN57" i="1" s="1"/>
  <c r="AM55" i="1"/>
  <c r="AM57" i="1" s="1"/>
  <c r="AM76" i="1" s="1"/>
  <c r="AM82" i="1" s="1"/>
  <c r="AL55" i="1"/>
  <c r="AK55" i="1"/>
  <c r="AK57" i="1" s="1"/>
  <c r="AJ55" i="1"/>
  <c r="AJ57" i="1" s="1"/>
  <c r="AJ56" i="1" s="1"/>
  <c r="AI55" i="1"/>
  <c r="AI57" i="1" s="1"/>
  <c r="AH55" i="1"/>
  <c r="AG55" i="1"/>
  <c r="AG57" i="1" s="1"/>
  <c r="AG56" i="1" s="1"/>
  <c r="AF55" i="1"/>
  <c r="AF57" i="1" s="1"/>
  <c r="AE55" i="1"/>
  <c r="AE57" i="1" s="1"/>
  <c r="AD55" i="1"/>
  <c r="AD57" i="1" s="1"/>
  <c r="AC55" i="1"/>
  <c r="AC57" i="1" s="1"/>
  <c r="AB55" i="1"/>
  <c r="AB57" i="1" s="1"/>
  <c r="AA55" i="1"/>
  <c r="AA57" i="1" s="1"/>
  <c r="Z55" i="1"/>
  <c r="Z57" i="1" s="1"/>
  <c r="Z71" i="1" s="1"/>
  <c r="Z74" i="1" s="1"/>
  <c r="Y55" i="1"/>
  <c r="Y57" i="1" s="1"/>
  <c r="X55" i="1"/>
  <c r="X57" i="1" s="1"/>
  <c r="W55" i="1"/>
  <c r="W62" i="1" s="1"/>
  <c r="V55" i="1"/>
  <c r="V57" i="1" s="1"/>
  <c r="U55" i="1"/>
  <c r="U57" i="1" s="1"/>
  <c r="T55" i="1"/>
  <c r="T57" i="1" s="1"/>
  <c r="T56" i="1" s="1"/>
  <c r="S55" i="1"/>
  <c r="S57" i="1" s="1"/>
  <c r="R55" i="1"/>
  <c r="R57" i="1" s="1"/>
  <c r="R71" i="1" s="1"/>
  <c r="R74" i="1" s="1"/>
  <c r="Q55" i="1"/>
  <c r="Q57" i="1" s="1"/>
  <c r="Q56" i="1" s="1"/>
  <c r="P55" i="1"/>
  <c r="P57" i="1" s="1"/>
  <c r="P71" i="1" s="1"/>
  <c r="P74" i="1" s="1"/>
  <c r="O55" i="1"/>
  <c r="N55" i="1"/>
  <c r="M55" i="1"/>
  <c r="M57" i="1" s="1"/>
  <c r="L55" i="1"/>
  <c r="L57" i="1" s="1"/>
  <c r="L56" i="1" s="1"/>
  <c r="K55" i="1"/>
  <c r="K57" i="1" s="1"/>
  <c r="J55" i="1"/>
  <c r="J57" i="1" s="1"/>
  <c r="J90" i="1" s="1"/>
  <c r="J91" i="1" s="1"/>
  <c r="I55" i="1"/>
  <c r="I57" i="1" s="1"/>
  <c r="I56" i="1" s="1"/>
  <c r="H55" i="1"/>
  <c r="H57" i="1" s="1"/>
  <c r="G55" i="1"/>
  <c r="G62" i="1" s="1"/>
  <c r="F55" i="1"/>
  <c r="E55" i="1"/>
  <c r="E57" i="1" s="1"/>
  <c r="D55" i="1"/>
  <c r="D57" i="1" s="1"/>
  <c r="C55" i="1"/>
  <c r="C57" i="1" s="1"/>
  <c r="B55" i="1"/>
  <c r="B57" i="1" s="1"/>
  <c r="B71" i="1" s="1"/>
  <c r="B74" i="1" s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V76" i="1" l="1"/>
  <c r="AV71" i="1"/>
  <c r="AV74" i="1" s="1"/>
  <c r="CZ76" i="1"/>
  <c r="CZ71" i="1"/>
  <c r="CZ74" i="1" s="1"/>
  <c r="DH138" i="1"/>
  <c r="DH71" i="1"/>
  <c r="DH74" i="1" s="1"/>
  <c r="DH76" i="1"/>
  <c r="DH82" i="1" s="1"/>
  <c r="BU56" i="1"/>
  <c r="J62" i="1"/>
  <c r="AF62" i="1"/>
  <c r="AP62" i="1"/>
  <c r="AZ62" i="1"/>
  <c r="BM62" i="1"/>
  <c r="CL62" i="1"/>
  <c r="CT62" i="1"/>
  <c r="DE62" i="1"/>
  <c r="V78" i="1"/>
  <c r="CO78" i="1"/>
  <c r="BH101" i="1"/>
  <c r="CY57" i="1"/>
  <c r="O59" i="1"/>
  <c r="O117" i="1" s="1"/>
  <c r="O119" i="1" s="1"/>
  <c r="O121" i="1" s="1"/>
  <c r="X59" i="1"/>
  <c r="AH59" i="1"/>
  <c r="AP59" i="1"/>
  <c r="AZ59" i="1"/>
  <c r="BM59" i="1"/>
  <c r="CL59" i="1"/>
  <c r="CT59" i="1"/>
  <c r="CW78" i="1"/>
  <c r="CW87" i="1" s="1"/>
  <c r="CW88" i="1" s="1"/>
  <c r="CW89" i="1" s="1"/>
  <c r="DI81" i="1"/>
  <c r="G59" i="1"/>
  <c r="P59" i="1"/>
  <c r="Y59" i="1"/>
  <c r="BA59" i="1"/>
  <c r="CA59" i="1"/>
  <c r="DD59" i="1"/>
  <c r="E62" i="1"/>
  <c r="E95" i="1" s="1"/>
  <c r="N62" i="1"/>
  <c r="X62" i="1"/>
  <c r="AI62" i="1"/>
  <c r="AT62" i="1"/>
  <c r="BD62" i="1"/>
  <c r="BX62" i="1"/>
  <c r="CO62" i="1"/>
  <c r="CW62" i="1"/>
  <c r="CW95" i="1" s="1"/>
  <c r="DI62" i="1"/>
  <c r="BH92" i="1"/>
  <c r="BH93" i="1"/>
  <c r="CN87" i="1"/>
  <c r="CN88" i="1" s="1"/>
  <c r="CN89" i="1" s="1"/>
  <c r="CX78" i="1"/>
  <c r="W57" i="1"/>
  <c r="O62" i="1"/>
  <c r="Y62" i="1"/>
  <c r="Y95" i="1" s="1"/>
  <c r="AJ62" i="1"/>
  <c r="AV62" i="1"/>
  <c r="BG62" i="1"/>
  <c r="BY62" i="1"/>
  <c r="CX62" i="1"/>
  <c r="DJ62" i="1"/>
  <c r="AH71" i="1"/>
  <c r="AH74" i="1" s="1"/>
  <c r="AL78" i="1"/>
  <c r="AL92" i="1" s="1"/>
  <c r="DE78" i="1"/>
  <c r="DE87" i="1" s="1"/>
  <c r="DE88" i="1" s="1"/>
  <c r="BK59" i="1"/>
  <c r="DG57" i="1"/>
  <c r="I59" i="1"/>
  <c r="R59" i="1"/>
  <c r="AB59" i="1"/>
  <c r="AK59" i="1"/>
  <c r="AT59" i="1"/>
  <c r="AT94" i="1" s="1"/>
  <c r="BD59" i="1"/>
  <c r="BQ59" i="1"/>
  <c r="CG59" i="1"/>
  <c r="CO59" i="1"/>
  <c r="CW59" i="1"/>
  <c r="AS78" i="1"/>
  <c r="DF78" i="1"/>
  <c r="G57" i="1"/>
  <c r="G126" i="1" s="1"/>
  <c r="J59" i="1"/>
  <c r="S59" i="1"/>
  <c r="AV59" i="1"/>
  <c r="BG59" i="1"/>
  <c r="BS59" i="1"/>
  <c r="DG59" i="1"/>
  <c r="H62" i="1"/>
  <c r="Q62" i="1"/>
  <c r="Q95" i="1" s="1"/>
  <c r="AB62" i="1"/>
  <c r="AM62" i="1"/>
  <c r="AX62" i="1"/>
  <c r="CF62" i="1"/>
  <c r="CR62" i="1"/>
  <c r="CZ62" i="1"/>
  <c r="BC87" i="1"/>
  <c r="BC88" i="1" s="1"/>
  <c r="BC89" i="1" s="1"/>
  <c r="Z81" i="1"/>
  <c r="BH59" i="1"/>
  <c r="BH94" i="1" s="1"/>
  <c r="K59" i="1"/>
  <c r="T59" i="1"/>
  <c r="AE59" i="1"/>
  <c r="AM59" i="1"/>
  <c r="AW59" i="1"/>
  <c r="BI59" i="1"/>
  <c r="BT59" i="1"/>
  <c r="BT117" i="1" s="1"/>
  <c r="BT119" i="1" s="1"/>
  <c r="BT121" i="1" s="1"/>
  <c r="CI59" i="1"/>
  <c r="CQ59" i="1"/>
  <c r="CY59" i="1"/>
  <c r="DH59" i="1"/>
  <c r="I62" i="1"/>
  <c r="R62" i="1"/>
  <c r="AN62" i="1"/>
  <c r="BK62" i="1"/>
  <c r="BK95" i="1" s="1"/>
  <c r="CK62" i="1"/>
  <c r="CS62" i="1"/>
  <c r="DA62" i="1"/>
  <c r="BI62" i="1"/>
  <c r="AJ81" i="1"/>
  <c r="BH62" i="1"/>
  <c r="BH95" i="1" s="1"/>
  <c r="BQ78" i="1"/>
  <c r="BA104" i="1"/>
  <c r="BA106" i="1" s="1"/>
  <c r="BA107" i="1" s="1"/>
  <c r="BA109" i="1" s="1"/>
  <c r="BA110" i="1" s="1"/>
  <c r="BA111" i="1" s="1"/>
  <c r="BA79" i="1"/>
  <c r="BU104" i="1"/>
  <c r="BU106" i="1" s="1"/>
  <c r="BU107" i="1" s="1"/>
  <c r="BU109" i="1" s="1"/>
  <c r="BU79" i="1"/>
  <c r="DF138" i="1"/>
  <c r="DF126" i="1"/>
  <c r="DF76" i="1"/>
  <c r="DF82" i="1" s="1"/>
  <c r="DF71" i="1"/>
  <c r="DF74" i="1" s="1"/>
  <c r="DF56" i="1"/>
  <c r="AR56" i="1"/>
  <c r="Z104" i="1"/>
  <c r="Z106" i="1" s="1"/>
  <c r="Z107" i="1" s="1"/>
  <c r="Z109" i="1" s="1"/>
  <c r="Z110" i="1" s="1"/>
  <c r="Z111" i="1" s="1"/>
  <c r="Z79" i="1"/>
  <c r="BS138" i="1"/>
  <c r="BS126" i="1"/>
  <c r="BS117" i="1"/>
  <c r="BS119" i="1" s="1"/>
  <c r="BS121" i="1" s="1"/>
  <c r="BS76" i="1"/>
  <c r="BS82" i="1" s="1"/>
  <c r="BS71" i="1"/>
  <c r="BS74" i="1" s="1"/>
  <c r="BS56" i="1"/>
  <c r="AD59" i="1"/>
  <c r="AL59" i="1"/>
  <c r="AL94" i="1" s="1"/>
  <c r="CH59" i="1"/>
  <c r="CP59" i="1"/>
  <c r="CX59" i="1"/>
  <c r="F62" i="1"/>
  <c r="CP62" i="1"/>
  <c r="D138" i="1"/>
  <c r="D117" i="1"/>
  <c r="D119" i="1" s="1"/>
  <c r="D121" i="1" s="1"/>
  <c r="D126" i="1"/>
  <c r="D71" i="1"/>
  <c r="D74" i="1" s="1"/>
  <c r="BH126" i="1"/>
  <c r="BH138" i="1"/>
  <c r="BH71" i="1"/>
  <c r="BH74" i="1" s="1"/>
  <c r="BH76" i="1"/>
  <c r="BH82" i="1" s="1"/>
  <c r="BX117" i="1"/>
  <c r="BX119" i="1" s="1"/>
  <c r="BX121" i="1" s="1"/>
  <c r="BX138" i="1"/>
  <c r="BX126" i="1"/>
  <c r="BX71" i="1"/>
  <c r="BX74" i="1" s="1"/>
  <c r="CN117" i="1"/>
  <c r="CN119" i="1" s="1"/>
  <c r="CN121" i="1" s="1"/>
  <c r="CN71" i="1"/>
  <c r="CN74" i="1" s="1"/>
  <c r="CN56" i="1"/>
  <c r="DD71" i="1"/>
  <c r="DD74" i="1" s="1"/>
  <c r="DD76" i="1"/>
  <c r="DD82" i="1" s="1"/>
  <c r="DD56" i="1"/>
  <c r="W117" i="1"/>
  <c r="W119" i="1" s="1"/>
  <c r="W121" i="1" s="1"/>
  <c r="W126" i="1"/>
  <c r="W138" i="1"/>
  <c r="W71" i="1"/>
  <c r="W74" i="1" s="1"/>
  <c r="W56" i="1"/>
  <c r="W76" i="1"/>
  <c r="W82" i="1" s="1"/>
  <c r="H93" i="1"/>
  <c r="H92" i="1"/>
  <c r="H90" i="1"/>
  <c r="H91" i="1" s="1"/>
  <c r="H87" i="1"/>
  <c r="H88" i="1" s="1"/>
  <c r="H89" i="1" s="1"/>
  <c r="X81" i="1"/>
  <c r="X78" i="1"/>
  <c r="AN81" i="1"/>
  <c r="AN78" i="1"/>
  <c r="AV78" i="1"/>
  <c r="AV81" i="1"/>
  <c r="BL90" i="1"/>
  <c r="BL91" i="1" s="1"/>
  <c r="BL87" i="1"/>
  <c r="BL88" i="1" s="1"/>
  <c r="BL89" i="1" s="1"/>
  <c r="CJ90" i="1"/>
  <c r="CJ91" i="1" s="1"/>
  <c r="CJ87" i="1"/>
  <c r="CJ88" i="1" s="1"/>
  <c r="CJ89" i="1" s="1"/>
  <c r="M117" i="1"/>
  <c r="M119" i="1" s="1"/>
  <c r="M121" i="1" s="1"/>
  <c r="M126" i="1"/>
  <c r="M71" i="1"/>
  <c r="M74" i="1" s="1"/>
  <c r="M56" i="1"/>
  <c r="AC138" i="1"/>
  <c r="AC126" i="1"/>
  <c r="AC71" i="1"/>
  <c r="AC74" i="1" s="1"/>
  <c r="AC56" i="1"/>
  <c r="AS117" i="1"/>
  <c r="AS119" i="1" s="1"/>
  <c r="AS121" i="1" s="1"/>
  <c r="AS138" i="1"/>
  <c r="AS126" i="1"/>
  <c r="AS76" i="1"/>
  <c r="AS82" i="1" s="1"/>
  <c r="AS56" i="1"/>
  <c r="AS71" i="1"/>
  <c r="AS74" i="1" s="1"/>
  <c r="BI138" i="1"/>
  <c r="BI117" i="1"/>
  <c r="BI119" i="1" s="1"/>
  <c r="BI121" i="1" s="1"/>
  <c r="BI126" i="1"/>
  <c r="BI71" i="1"/>
  <c r="BI74" i="1" s="1"/>
  <c r="BI56" i="1"/>
  <c r="BY138" i="1"/>
  <c r="BY117" i="1"/>
  <c r="BY119" i="1" s="1"/>
  <c r="BY121" i="1" s="1"/>
  <c r="BY126" i="1"/>
  <c r="BY56" i="1"/>
  <c r="BY71" i="1"/>
  <c r="BY74" i="1" s="1"/>
  <c r="CO117" i="1"/>
  <c r="CO119" i="1" s="1"/>
  <c r="CO121" i="1" s="1"/>
  <c r="CO71" i="1"/>
  <c r="CO74" i="1" s="1"/>
  <c r="CO56" i="1"/>
  <c r="DE138" i="1"/>
  <c r="DE126" i="1"/>
  <c r="DE117" i="1"/>
  <c r="DE119" i="1" s="1"/>
  <c r="DE121" i="1" s="1"/>
  <c r="DE76" i="1"/>
  <c r="DE82" i="1" s="1"/>
  <c r="DE71" i="1"/>
  <c r="DE74" i="1" s="1"/>
  <c r="DE56" i="1"/>
  <c r="BN104" i="1"/>
  <c r="BN106" i="1" s="1"/>
  <c r="BN107" i="1" s="1"/>
  <c r="BN109" i="1" s="1"/>
  <c r="BN79" i="1"/>
  <c r="DF59" i="1"/>
  <c r="F57" i="1"/>
  <c r="F90" i="1" s="1"/>
  <c r="F91" i="1" s="1"/>
  <c r="F87" i="1"/>
  <c r="F88" i="1" s="1"/>
  <c r="F89" i="1" s="1"/>
  <c r="V138" i="1"/>
  <c r="V126" i="1"/>
  <c r="V76" i="1"/>
  <c r="V82" i="1" s="1"/>
  <c r="V71" i="1"/>
  <c r="V74" i="1" s="1"/>
  <c r="V56" i="1"/>
  <c r="AT138" i="1"/>
  <c r="AT126" i="1"/>
  <c r="AT76" i="1"/>
  <c r="AT82" i="1" s="1"/>
  <c r="AT56" i="1"/>
  <c r="AT71" i="1"/>
  <c r="AT74" i="1" s="1"/>
  <c r="BB57" i="1"/>
  <c r="BB59" i="1"/>
  <c r="BB62" i="1"/>
  <c r="BR138" i="1"/>
  <c r="BR126" i="1"/>
  <c r="BR71" i="1"/>
  <c r="BR74" i="1" s="1"/>
  <c r="BR56" i="1"/>
  <c r="BZ138" i="1"/>
  <c r="BZ126" i="1"/>
  <c r="BZ56" i="1"/>
  <c r="BZ71" i="1"/>
  <c r="BZ74" i="1" s="1"/>
  <c r="CH138" i="1"/>
  <c r="CH126" i="1"/>
  <c r="CH71" i="1"/>
  <c r="CH74" i="1" s="1"/>
  <c r="CH56" i="1"/>
  <c r="CX138" i="1"/>
  <c r="CX117" i="1"/>
  <c r="CX119" i="1" s="1"/>
  <c r="CX121" i="1" s="1"/>
  <c r="CX126" i="1"/>
  <c r="CX76" i="1"/>
  <c r="CX82" i="1" s="1"/>
  <c r="CX56" i="1"/>
  <c r="CX71" i="1"/>
  <c r="CX74" i="1" s="1"/>
  <c r="AE126" i="1"/>
  <c r="AE138" i="1"/>
  <c r="AE56" i="1"/>
  <c r="AE71" i="1"/>
  <c r="AE74" i="1" s="1"/>
  <c r="CQ117" i="1"/>
  <c r="CQ119" i="1" s="1"/>
  <c r="CQ121" i="1" s="1"/>
  <c r="CQ56" i="1"/>
  <c r="CQ71" i="1"/>
  <c r="CQ74" i="1" s="1"/>
  <c r="CQ76" i="1"/>
  <c r="CQ82" i="1" s="1"/>
  <c r="DF62" i="1"/>
  <c r="BK104" i="1"/>
  <c r="BK106" i="1" s="1"/>
  <c r="BK107" i="1" s="1"/>
  <c r="BK109" i="1" s="1"/>
  <c r="BK110" i="1" s="1"/>
  <c r="BK111" i="1" s="1"/>
  <c r="BK79" i="1"/>
  <c r="AM94" i="1"/>
  <c r="AM95" i="1"/>
  <c r="AM101" i="1"/>
  <c r="BC138" i="1"/>
  <c r="BC126" i="1"/>
  <c r="BC56" i="1"/>
  <c r="BC71" i="1"/>
  <c r="BC74" i="1" s="1"/>
  <c r="V59" i="1"/>
  <c r="V117" i="1" s="1"/>
  <c r="V119" i="1" s="1"/>
  <c r="V121" i="1" s="1"/>
  <c r="BJ62" i="1"/>
  <c r="L126" i="1"/>
  <c r="L71" i="1"/>
  <c r="L74" i="1" s="1"/>
  <c r="T138" i="1"/>
  <c r="T126" i="1"/>
  <c r="T71" i="1"/>
  <c r="T74" i="1" s="1"/>
  <c r="AB138" i="1"/>
  <c r="AB126" i="1"/>
  <c r="AB117" i="1"/>
  <c r="AB119" i="1" s="1"/>
  <c r="AB121" i="1" s="1"/>
  <c r="AB71" i="1"/>
  <c r="AB74" i="1" s="1"/>
  <c r="AJ138" i="1"/>
  <c r="AJ117" i="1"/>
  <c r="AJ119" i="1" s="1"/>
  <c r="AJ121" i="1" s="1"/>
  <c r="AJ126" i="1"/>
  <c r="AJ76" i="1"/>
  <c r="AJ82" i="1" s="1"/>
  <c r="AJ71" i="1"/>
  <c r="AJ74" i="1" s="1"/>
  <c r="AZ138" i="1"/>
  <c r="AZ117" i="1"/>
  <c r="AZ119" i="1" s="1"/>
  <c r="AZ121" i="1" s="1"/>
  <c r="AZ126" i="1"/>
  <c r="AZ71" i="1"/>
  <c r="AZ74" i="1" s="1"/>
  <c r="BP138" i="1"/>
  <c r="BP126" i="1"/>
  <c r="BP71" i="1"/>
  <c r="BP74" i="1" s="1"/>
  <c r="CF117" i="1"/>
  <c r="CF119" i="1" s="1"/>
  <c r="CF121" i="1" s="1"/>
  <c r="CF126" i="1"/>
  <c r="CF138" i="1"/>
  <c r="CF71" i="1"/>
  <c r="CF74" i="1" s="1"/>
  <c r="CF76" i="1"/>
  <c r="CF82" i="1" s="1"/>
  <c r="CV117" i="1"/>
  <c r="CV119" i="1" s="1"/>
  <c r="CV121" i="1" s="1"/>
  <c r="CV71" i="1"/>
  <c r="CV74" i="1" s="1"/>
  <c r="CV76" i="1"/>
  <c r="CV82" i="1" s="1"/>
  <c r="CV56" i="1"/>
  <c r="D56" i="1"/>
  <c r="CI138" i="1"/>
  <c r="CI126" i="1"/>
  <c r="CI56" i="1"/>
  <c r="P81" i="1"/>
  <c r="P78" i="1"/>
  <c r="AF78" i="1"/>
  <c r="AF81" i="1"/>
  <c r="BD93" i="1"/>
  <c r="BD90" i="1"/>
  <c r="BD91" i="1" s="1"/>
  <c r="BD92" i="1"/>
  <c r="BD87" i="1"/>
  <c r="BD88" i="1" s="1"/>
  <c r="BD89" i="1" s="1"/>
  <c r="BT81" i="1"/>
  <c r="BT78" i="1"/>
  <c r="CB90" i="1"/>
  <c r="CB91" i="1" s="1"/>
  <c r="CB87" i="1"/>
  <c r="CB88" i="1" s="1"/>
  <c r="CB89" i="1" s="1"/>
  <c r="E117" i="1"/>
  <c r="E119" i="1" s="1"/>
  <c r="E121" i="1" s="1"/>
  <c r="E126" i="1"/>
  <c r="E138" i="1"/>
  <c r="E71" i="1"/>
  <c r="E74" i="1" s="1"/>
  <c r="E56" i="1"/>
  <c r="U126" i="1"/>
  <c r="U71" i="1"/>
  <c r="U74" i="1" s="1"/>
  <c r="U56" i="1"/>
  <c r="AK138" i="1"/>
  <c r="AK126" i="1"/>
  <c r="AK56" i="1"/>
  <c r="AK71" i="1"/>
  <c r="AK74" i="1" s="1"/>
  <c r="BA138" i="1"/>
  <c r="BA117" i="1"/>
  <c r="BA119" i="1" s="1"/>
  <c r="BA121" i="1" s="1"/>
  <c r="BA126" i="1"/>
  <c r="BA56" i="1"/>
  <c r="BQ138" i="1"/>
  <c r="BQ126" i="1"/>
  <c r="BQ71" i="1"/>
  <c r="BQ74" i="1" s="1"/>
  <c r="BQ56" i="1"/>
  <c r="CG138" i="1"/>
  <c r="CG126" i="1"/>
  <c r="CG71" i="1"/>
  <c r="CG74" i="1" s="1"/>
  <c r="CG56" i="1"/>
  <c r="CW117" i="1"/>
  <c r="CW119" i="1" s="1"/>
  <c r="CW121" i="1" s="1"/>
  <c r="CW138" i="1"/>
  <c r="CW126" i="1"/>
  <c r="CW76" i="1"/>
  <c r="CW82" i="1" s="1"/>
  <c r="CW56" i="1"/>
  <c r="B104" i="1"/>
  <c r="B106" i="1" s="1"/>
  <c r="B107" i="1" s="1"/>
  <c r="B109" i="1" s="1"/>
  <c r="B79" i="1"/>
  <c r="AU138" i="1"/>
  <c r="AU126" i="1"/>
  <c r="AU56" i="1"/>
  <c r="AU71" i="1"/>
  <c r="AU74" i="1" s="1"/>
  <c r="DG138" i="1"/>
  <c r="DG126" i="1"/>
  <c r="DG76" i="1"/>
  <c r="DG82" i="1" s="1"/>
  <c r="DG71" i="1"/>
  <c r="DG74" i="1" s="1"/>
  <c r="DG56" i="1"/>
  <c r="DH104" i="1"/>
  <c r="DH79" i="1"/>
  <c r="P104" i="1"/>
  <c r="P106" i="1" s="1"/>
  <c r="P107" i="1" s="1"/>
  <c r="P109" i="1" s="1"/>
  <c r="P110" i="1" s="1"/>
  <c r="P111" i="1" s="1"/>
  <c r="P79" i="1"/>
  <c r="N57" i="1"/>
  <c r="N59" i="1"/>
  <c r="N94" i="1" s="1"/>
  <c r="AD138" i="1"/>
  <c r="AD126" i="1"/>
  <c r="AD117" i="1"/>
  <c r="AD119" i="1" s="1"/>
  <c r="AD121" i="1" s="1"/>
  <c r="AD56" i="1"/>
  <c r="AD71" i="1"/>
  <c r="AD74" i="1" s="1"/>
  <c r="AL57" i="1"/>
  <c r="AL87" i="1"/>
  <c r="AL88" i="1" s="1"/>
  <c r="AL89" i="1" s="1"/>
  <c r="AL62" i="1"/>
  <c r="BJ138" i="1"/>
  <c r="BJ126" i="1"/>
  <c r="BJ71" i="1"/>
  <c r="BJ74" i="1" s="1"/>
  <c r="BJ56" i="1"/>
  <c r="CP126" i="1"/>
  <c r="CP138" i="1"/>
  <c r="CP117" i="1"/>
  <c r="CP119" i="1" s="1"/>
  <c r="CP121" i="1" s="1"/>
  <c r="CP56" i="1"/>
  <c r="CP71" i="1"/>
  <c r="CP74" i="1" s="1"/>
  <c r="I117" i="1"/>
  <c r="I119" i="1" s="1"/>
  <c r="I121" i="1" s="1"/>
  <c r="I138" i="1"/>
  <c r="I126" i="1"/>
  <c r="I71" i="1"/>
  <c r="I74" i="1" s="1"/>
  <c r="Q126" i="1"/>
  <c r="Q117" i="1"/>
  <c r="Q119" i="1" s="1"/>
  <c r="Q121" i="1" s="1"/>
  <c r="Q71" i="1"/>
  <c r="Q74" i="1" s="1"/>
  <c r="Y138" i="1"/>
  <c r="Y117" i="1"/>
  <c r="Y119" i="1" s="1"/>
  <c r="Y121" i="1" s="1"/>
  <c r="Y126" i="1"/>
  <c r="Y76" i="1"/>
  <c r="Y82" i="1" s="1"/>
  <c r="AG117" i="1"/>
  <c r="AG119" i="1" s="1"/>
  <c r="AG121" i="1" s="1"/>
  <c r="AG138" i="1"/>
  <c r="AG126" i="1"/>
  <c r="AG76" i="1"/>
  <c r="AG82" i="1" s="1"/>
  <c r="AG71" i="1"/>
  <c r="AG74" i="1" s="1"/>
  <c r="AO138" i="1"/>
  <c r="AO126" i="1"/>
  <c r="AO76" i="1"/>
  <c r="AO82" i="1" s="1"/>
  <c r="AO71" i="1"/>
  <c r="AO74" i="1" s="1"/>
  <c r="AW138" i="1"/>
  <c r="AW117" i="1"/>
  <c r="AW119" i="1" s="1"/>
  <c r="AW121" i="1" s="1"/>
  <c r="AW126" i="1"/>
  <c r="AW71" i="1"/>
  <c r="AW74" i="1" s="1"/>
  <c r="BE138" i="1"/>
  <c r="BE126" i="1"/>
  <c r="BE71" i="1"/>
  <c r="BE74" i="1" s="1"/>
  <c r="BM138" i="1"/>
  <c r="BM117" i="1"/>
  <c r="BM119" i="1" s="1"/>
  <c r="BM121" i="1" s="1"/>
  <c r="BM126" i="1"/>
  <c r="BM71" i="1"/>
  <c r="BM74" i="1" s="1"/>
  <c r="BU138" i="1"/>
  <c r="BU126" i="1"/>
  <c r="CC138" i="1"/>
  <c r="CC126" i="1"/>
  <c r="CC71" i="1"/>
  <c r="CC74" i="1" s="1"/>
  <c r="CK117" i="1"/>
  <c r="CK119" i="1" s="1"/>
  <c r="CK121" i="1" s="1"/>
  <c r="CK71" i="1"/>
  <c r="CK74" i="1" s="1"/>
  <c r="CS138" i="1"/>
  <c r="CS117" i="1"/>
  <c r="CS119" i="1" s="1"/>
  <c r="CS121" i="1" s="1"/>
  <c r="CS126" i="1"/>
  <c r="CS76" i="1"/>
  <c r="CS82" i="1" s="1"/>
  <c r="CS71" i="1"/>
  <c r="CS74" i="1" s="1"/>
  <c r="DA138" i="1"/>
  <c r="DA126" i="1"/>
  <c r="DA117" i="1"/>
  <c r="DA119" i="1" s="1"/>
  <c r="DA121" i="1" s="1"/>
  <c r="DA76" i="1"/>
  <c r="DA82" i="1" s="1"/>
  <c r="DA71" i="1"/>
  <c r="DA74" i="1" s="1"/>
  <c r="DI138" i="1"/>
  <c r="DI117" i="1"/>
  <c r="DI119" i="1" s="1"/>
  <c r="DI121" i="1" s="1"/>
  <c r="DI76" i="1"/>
  <c r="DI82" i="1" s="1"/>
  <c r="DI71" i="1"/>
  <c r="DI74" i="1" s="1"/>
  <c r="DI90" i="1"/>
  <c r="DI91" i="1" s="1"/>
  <c r="Y56" i="1"/>
  <c r="BE56" i="1"/>
  <c r="CK56" i="1"/>
  <c r="O126" i="1"/>
  <c r="O71" i="1"/>
  <c r="O74" i="1" s="1"/>
  <c r="O56" i="1"/>
  <c r="CA138" i="1"/>
  <c r="CA126" i="1"/>
  <c r="CA117" i="1"/>
  <c r="CA119" i="1" s="1"/>
  <c r="CA121" i="1" s="1"/>
  <c r="CA56" i="1"/>
  <c r="CA71" i="1"/>
  <c r="CA74" i="1" s="1"/>
  <c r="BJ59" i="1"/>
  <c r="BJ117" i="1" s="1"/>
  <c r="BJ119" i="1" s="1"/>
  <c r="BJ121" i="1" s="1"/>
  <c r="AD62" i="1"/>
  <c r="AY62" i="1"/>
  <c r="Y71" i="1"/>
  <c r="Y74" i="1" s="1"/>
  <c r="AB56" i="1"/>
  <c r="BH56" i="1"/>
  <c r="AM126" i="1"/>
  <c r="AM117" i="1"/>
  <c r="AM119" i="1" s="1"/>
  <c r="AM121" i="1" s="1"/>
  <c r="AM138" i="1"/>
  <c r="AM56" i="1"/>
  <c r="AM71" i="1"/>
  <c r="AM74" i="1" s="1"/>
  <c r="CY117" i="1"/>
  <c r="CY119" i="1" s="1"/>
  <c r="CY121" i="1" s="1"/>
  <c r="CY56" i="1"/>
  <c r="CY76" i="1"/>
  <c r="CY82" i="1" s="1"/>
  <c r="CY71" i="1"/>
  <c r="CY74" i="1" s="1"/>
  <c r="F59" i="1"/>
  <c r="BZ59" i="1"/>
  <c r="DC59" i="1"/>
  <c r="DK59" i="1"/>
  <c r="S62" i="1"/>
  <c r="S95" i="1" s="1"/>
  <c r="V62" i="1"/>
  <c r="V95" i="1" s="1"/>
  <c r="AH104" i="1"/>
  <c r="AH106" i="1" s="1"/>
  <c r="AH107" i="1" s="1"/>
  <c r="AH109" i="1" s="1"/>
  <c r="AH110" i="1" s="1"/>
  <c r="AH111" i="1" s="1"/>
  <c r="AH79" i="1"/>
  <c r="CI71" i="1"/>
  <c r="CI74" i="1" s="1"/>
  <c r="C126" i="1"/>
  <c r="C71" i="1"/>
  <c r="C74" i="1" s="1"/>
  <c r="C56" i="1"/>
  <c r="K117" i="1"/>
  <c r="K119" i="1" s="1"/>
  <c r="K121" i="1" s="1"/>
  <c r="K138" i="1"/>
  <c r="K126" i="1"/>
  <c r="K71" i="1"/>
  <c r="K74" i="1" s="1"/>
  <c r="K56" i="1"/>
  <c r="S117" i="1"/>
  <c r="S119" i="1" s="1"/>
  <c r="S121" i="1" s="1"/>
  <c r="S126" i="1"/>
  <c r="S76" i="1"/>
  <c r="S82" i="1" s="1"/>
  <c r="S71" i="1"/>
  <c r="S74" i="1" s="1"/>
  <c r="S56" i="1"/>
  <c r="AA126" i="1"/>
  <c r="AA138" i="1"/>
  <c r="AA71" i="1"/>
  <c r="AA74" i="1" s="1"/>
  <c r="AA56" i="1"/>
  <c r="AI126" i="1"/>
  <c r="AI138" i="1"/>
  <c r="AI71" i="1"/>
  <c r="AI74" i="1" s="1"/>
  <c r="AI56" i="1"/>
  <c r="AQ126" i="1"/>
  <c r="AQ138" i="1"/>
  <c r="AQ71" i="1"/>
  <c r="AQ74" i="1" s="1"/>
  <c r="AQ76" i="1"/>
  <c r="AQ82" i="1" s="1"/>
  <c r="AQ56" i="1"/>
  <c r="AY57" i="1"/>
  <c r="AY59" i="1"/>
  <c r="AY94" i="1" s="1"/>
  <c r="BG126" i="1"/>
  <c r="BG138" i="1"/>
  <c r="BG117" i="1"/>
  <c r="BG119" i="1" s="1"/>
  <c r="BG121" i="1" s="1"/>
  <c r="BG71" i="1"/>
  <c r="BG74" i="1" s="1"/>
  <c r="BG56" i="1"/>
  <c r="BO126" i="1"/>
  <c r="BO138" i="1"/>
  <c r="BO71" i="1"/>
  <c r="BO74" i="1" s="1"/>
  <c r="BO56" i="1"/>
  <c r="BW126" i="1"/>
  <c r="BW138" i="1"/>
  <c r="BW71" i="1"/>
  <c r="BW74" i="1" s="1"/>
  <c r="BW56" i="1"/>
  <c r="CE126" i="1"/>
  <c r="CE138" i="1"/>
  <c r="CE71" i="1"/>
  <c r="CE74" i="1" s="1"/>
  <c r="CE56" i="1"/>
  <c r="CM117" i="1"/>
  <c r="CM119" i="1" s="1"/>
  <c r="CM121" i="1" s="1"/>
  <c r="CM71" i="1"/>
  <c r="CM74" i="1" s="1"/>
  <c r="CM56" i="1"/>
  <c r="CU117" i="1"/>
  <c r="CU119" i="1" s="1"/>
  <c r="CU121" i="1" s="1"/>
  <c r="CU126" i="1"/>
  <c r="CU138" i="1"/>
  <c r="CU71" i="1"/>
  <c r="CU74" i="1" s="1"/>
  <c r="CU56" i="1"/>
  <c r="DC138" i="1"/>
  <c r="DC126" i="1"/>
  <c r="DC71" i="1"/>
  <c r="DC74" i="1" s="1"/>
  <c r="DC76" i="1"/>
  <c r="DC82" i="1" s="1"/>
  <c r="DC56" i="1"/>
  <c r="DK138" i="1"/>
  <c r="DK71" i="1"/>
  <c r="DK74" i="1" s="1"/>
  <c r="DK56" i="1"/>
  <c r="R104" i="1"/>
  <c r="R106" i="1" s="1"/>
  <c r="R107" i="1" s="1"/>
  <c r="R109" i="1" s="1"/>
  <c r="R79" i="1"/>
  <c r="BK138" i="1"/>
  <c r="BK126" i="1"/>
  <c r="BK117" i="1"/>
  <c r="BK119" i="1" s="1"/>
  <c r="BK121" i="1" s="1"/>
  <c r="BK56" i="1"/>
  <c r="AI59" i="1"/>
  <c r="AI117" i="1" s="1"/>
  <c r="AI119" i="1" s="1"/>
  <c r="AI121" i="1" s="1"/>
  <c r="AQ59" i="1"/>
  <c r="AQ117" i="1" s="1"/>
  <c r="AQ119" i="1" s="1"/>
  <c r="AQ121" i="1" s="1"/>
  <c r="BO59" i="1"/>
  <c r="BO94" i="1" s="1"/>
  <c r="CM59" i="1"/>
  <c r="CU59" i="1"/>
  <c r="AR71" i="1"/>
  <c r="AR74" i="1" s="1"/>
  <c r="CW71" i="1"/>
  <c r="CW74" i="1" s="1"/>
  <c r="CO76" i="1"/>
  <c r="CO82" i="1" s="1"/>
  <c r="CR82" i="1"/>
  <c r="CR78" i="1"/>
  <c r="CZ81" i="1"/>
  <c r="CZ78" i="1"/>
  <c r="DH81" i="1"/>
  <c r="DH78" i="1"/>
  <c r="U90" i="1"/>
  <c r="U91" i="1" s="1"/>
  <c r="BA93" i="1"/>
  <c r="BA90" i="1"/>
  <c r="BA91" i="1" s="1"/>
  <c r="BA87" i="1"/>
  <c r="BA88" i="1" s="1"/>
  <c r="BA89" i="1" s="1"/>
  <c r="BA92" i="1"/>
  <c r="CG92" i="1"/>
  <c r="CG90" i="1"/>
  <c r="CG91" i="1" s="1"/>
  <c r="CG87" i="1"/>
  <c r="CG88" i="1" s="1"/>
  <c r="CG89" i="1" s="1"/>
  <c r="B56" i="1"/>
  <c r="J56" i="1"/>
  <c r="R56" i="1"/>
  <c r="Z56" i="1"/>
  <c r="AP56" i="1"/>
  <c r="BN56" i="1"/>
  <c r="CT56" i="1"/>
  <c r="H126" i="1"/>
  <c r="P126" i="1"/>
  <c r="P117" i="1"/>
  <c r="P119" i="1" s="1"/>
  <c r="P121" i="1" s="1"/>
  <c r="P76" i="1"/>
  <c r="P82" i="1" s="1"/>
  <c r="X126" i="1"/>
  <c r="X138" i="1"/>
  <c r="X117" i="1"/>
  <c r="X119" i="1" s="1"/>
  <c r="X121" i="1" s="1"/>
  <c r="AF126" i="1"/>
  <c r="AF117" i="1"/>
  <c r="AF119" i="1" s="1"/>
  <c r="AF121" i="1" s="1"/>
  <c r="AF138" i="1"/>
  <c r="AN126" i="1"/>
  <c r="AN138" i="1"/>
  <c r="AN117" i="1"/>
  <c r="AN119" i="1" s="1"/>
  <c r="AN121" i="1" s="1"/>
  <c r="AV126" i="1"/>
  <c r="AV138" i="1"/>
  <c r="AV117" i="1"/>
  <c r="AV119" i="1" s="1"/>
  <c r="AV121" i="1" s="1"/>
  <c r="BD126" i="1"/>
  <c r="BD117" i="1"/>
  <c r="BD119" i="1" s="1"/>
  <c r="BD121" i="1" s="1"/>
  <c r="BD138" i="1"/>
  <c r="BL126" i="1"/>
  <c r="BL138" i="1"/>
  <c r="BT126" i="1"/>
  <c r="BT138" i="1"/>
  <c r="BT76" i="1"/>
  <c r="BT82" i="1" s="1"/>
  <c r="CB126" i="1"/>
  <c r="CB138" i="1"/>
  <c r="CR117" i="1"/>
  <c r="CR119" i="1" s="1"/>
  <c r="CR121" i="1" s="1"/>
  <c r="CZ138" i="1"/>
  <c r="CZ126" i="1"/>
  <c r="CZ117" i="1"/>
  <c r="CZ119" i="1" s="1"/>
  <c r="CZ121" i="1" s="1"/>
  <c r="W59" i="1"/>
  <c r="D62" i="1"/>
  <c r="D95" i="1" s="1"/>
  <c r="CN62" i="1"/>
  <c r="CV62" i="1"/>
  <c r="CV95" i="1" s="1"/>
  <c r="H71" i="1"/>
  <c r="H74" i="1" s="1"/>
  <c r="BL71" i="1"/>
  <c r="BL74" i="1" s="1"/>
  <c r="CJ71" i="1"/>
  <c r="CJ74" i="1" s="1"/>
  <c r="AS94" i="1"/>
  <c r="BI95" i="1"/>
  <c r="AN76" i="1"/>
  <c r="AN82" i="1" s="1"/>
  <c r="I92" i="1"/>
  <c r="I87" i="1"/>
  <c r="I88" i="1" s="1"/>
  <c r="I89" i="1" s="1"/>
  <c r="I90" i="1"/>
  <c r="I91" i="1" s="1"/>
  <c r="I93" i="1"/>
  <c r="Q93" i="1"/>
  <c r="Q92" i="1"/>
  <c r="Q87" i="1"/>
  <c r="Q88" i="1" s="1"/>
  <c r="Q89" i="1" s="1"/>
  <c r="Q90" i="1"/>
  <c r="Q91" i="1" s="1"/>
  <c r="Y81" i="1"/>
  <c r="Y78" i="1"/>
  <c r="AG81" i="1"/>
  <c r="AG78" i="1"/>
  <c r="AO81" i="1"/>
  <c r="AO78" i="1"/>
  <c r="AW93" i="1"/>
  <c r="AW87" i="1"/>
  <c r="AW88" i="1" s="1"/>
  <c r="AW89" i="1" s="1"/>
  <c r="AW92" i="1"/>
  <c r="AW90" i="1"/>
  <c r="AW91" i="1" s="1"/>
  <c r="BE87" i="1"/>
  <c r="BE88" i="1" s="1"/>
  <c r="BE89" i="1" s="1"/>
  <c r="BE90" i="1"/>
  <c r="BE91" i="1" s="1"/>
  <c r="BM93" i="1"/>
  <c r="BM92" i="1"/>
  <c r="BM87" i="1"/>
  <c r="BM88" i="1" s="1"/>
  <c r="BM89" i="1" s="1"/>
  <c r="BM90" i="1"/>
  <c r="BM91" i="1" s="1"/>
  <c r="BU87" i="1"/>
  <c r="BU88" i="1" s="1"/>
  <c r="BU89" i="1" s="1"/>
  <c r="BU90" i="1"/>
  <c r="BU91" i="1" s="1"/>
  <c r="CC87" i="1"/>
  <c r="CC88" i="1" s="1"/>
  <c r="CC89" i="1" s="1"/>
  <c r="CC90" i="1"/>
  <c r="CC91" i="1" s="1"/>
  <c r="CK92" i="1"/>
  <c r="CK87" i="1"/>
  <c r="CK88" i="1" s="1"/>
  <c r="CK89" i="1" s="1"/>
  <c r="CK93" i="1"/>
  <c r="CK90" i="1"/>
  <c r="CK91" i="1" s="1"/>
  <c r="CS92" i="1"/>
  <c r="CS87" i="1"/>
  <c r="CS88" i="1" s="1"/>
  <c r="CS89" i="1" s="1"/>
  <c r="CS93" i="1"/>
  <c r="CS90" i="1"/>
  <c r="CS91" i="1" s="1"/>
  <c r="DA81" i="1"/>
  <c r="DA78" i="1"/>
  <c r="DI93" i="1"/>
  <c r="DI92" i="1"/>
  <c r="DI87" i="1"/>
  <c r="DI88" i="1" s="1"/>
  <c r="DI89" i="1" s="1"/>
  <c r="V93" i="1"/>
  <c r="V90" i="1"/>
  <c r="V91" i="1" s="1"/>
  <c r="V87" i="1"/>
  <c r="V88" i="1" s="1"/>
  <c r="V89" i="1" s="1"/>
  <c r="V92" i="1"/>
  <c r="BB92" i="1"/>
  <c r="BB93" i="1"/>
  <c r="BB87" i="1"/>
  <c r="BB88" i="1" s="1"/>
  <c r="BB89" i="1" s="1"/>
  <c r="CH90" i="1"/>
  <c r="CH91" i="1" s="1"/>
  <c r="CH87" i="1"/>
  <c r="CH88" i="1" s="1"/>
  <c r="CH89" i="1" s="1"/>
  <c r="U87" i="1"/>
  <c r="U88" i="1" s="1"/>
  <c r="U89" i="1" s="1"/>
  <c r="AD95" i="1"/>
  <c r="BB94" i="1"/>
  <c r="B87" i="1"/>
  <c r="B88" i="1" s="1"/>
  <c r="B89" i="1" s="1"/>
  <c r="B90" i="1"/>
  <c r="B91" i="1" s="1"/>
  <c r="J93" i="1"/>
  <c r="J92" i="1"/>
  <c r="J87" i="1"/>
  <c r="J88" i="1" s="1"/>
  <c r="J89" i="1" s="1"/>
  <c r="R93" i="1"/>
  <c r="R87" i="1"/>
  <c r="R88" i="1" s="1"/>
  <c r="R89" i="1" s="1"/>
  <c r="R90" i="1"/>
  <c r="R91" i="1" s="1"/>
  <c r="R92" i="1"/>
  <c r="Z92" i="1"/>
  <c r="Z93" i="1"/>
  <c r="Z87" i="1"/>
  <c r="Z88" i="1" s="1"/>
  <c r="Z89" i="1" s="1"/>
  <c r="Z90" i="1"/>
  <c r="Z91" i="1" s="1"/>
  <c r="AH92" i="1"/>
  <c r="AH90" i="1"/>
  <c r="AH91" i="1" s="1"/>
  <c r="AH93" i="1"/>
  <c r="AH87" i="1"/>
  <c r="AH88" i="1" s="1"/>
  <c r="AH89" i="1" s="1"/>
  <c r="AX93" i="1"/>
  <c r="AX92" i="1"/>
  <c r="AX87" i="1"/>
  <c r="AX88" i="1" s="1"/>
  <c r="AX89" i="1" s="1"/>
  <c r="AX90" i="1"/>
  <c r="AX91" i="1" s="1"/>
  <c r="BN87" i="1"/>
  <c r="BN88" i="1" s="1"/>
  <c r="BN89" i="1" s="1"/>
  <c r="BN90" i="1"/>
  <c r="BN91" i="1" s="1"/>
  <c r="BV90" i="1"/>
  <c r="BV91" i="1" s="1"/>
  <c r="CD87" i="1"/>
  <c r="CD88" i="1" s="1"/>
  <c r="CD89" i="1" s="1"/>
  <c r="CD90" i="1"/>
  <c r="CD91" i="1" s="1"/>
  <c r="CL93" i="1"/>
  <c r="CL92" i="1"/>
  <c r="CL87" i="1"/>
  <c r="CL88" i="1" s="1"/>
  <c r="CL89" i="1" s="1"/>
  <c r="CL90" i="1"/>
  <c r="CL91" i="1" s="1"/>
  <c r="DJ92" i="1"/>
  <c r="DJ87" i="1"/>
  <c r="DJ88" i="1" s="1"/>
  <c r="DJ89" i="1" s="1"/>
  <c r="DJ93" i="1"/>
  <c r="DJ90" i="1"/>
  <c r="DJ91" i="1" s="1"/>
  <c r="AC90" i="1"/>
  <c r="AC91" i="1" s="1"/>
  <c r="AC87" i="1"/>
  <c r="AC88" i="1" s="1"/>
  <c r="AC89" i="1" s="1"/>
  <c r="BI90" i="1"/>
  <c r="BI91" i="1" s="1"/>
  <c r="BI92" i="1"/>
  <c r="BI87" i="1"/>
  <c r="BI88" i="1" s="1"/>
  <c r="BI89" i="1" s="1"/>
  <c r="BI93" i="1"/>
  <c r="CO93" i="1"/>
  <c r="CO92" i="1"/>
  <c r="CO90" i="1"/>
  <c r="CO91" i="1" s="1"/>
  <c r="CO87" i="1"/>
  <c r="CO88" i="1" s="1"/>
  <c r="CO89" i="1" s="1"/>
  <c r="R126" i="1"/>
  <c r="R117" i="1"/>
  <c r="R119" i="1" s="1"/>
  <c r="R121" i="1" s="1"/>
  <c r="AH117" i="1"/>
  <c r="AH119" i="1" s="1"/>
  <c r="AH121" i="1" s="1"/>
  <c r="AH126" i="1"/>
  <c r="AH138" i="1"/>
  <c r="AH76" i="1"/>
  <c r="AH82" i="1" s="1"/>
  <c r="BF138" i="1"/>
  <c r="BF126" i="1"/>
  <c r="CD138" i="1"/>
  <c r="CD126" i="1"/>
  <c r="CD71" i="1"/>
  <c r="CD74" i="1" s="1"/>
  <c r="DB126" i="1"/>
  <c r="DB138" i="1"/>
  <c r="DB71" i="1"/>
  <c r="DB74" i="1" s="1"/>
  <c r="DB76" i="1"/>
  <c r="DB82" i="1" s="1"/>
  <c r="AV104" i="1"/>
  <c r="AV106" i="1" s="1"/>
  <c r="AV107" i="1" s="1"/>
  <c r="AV109" i="1" s="1"/>
  <c r="AV110" i="1" s="1"/>
  <c r="AV111" i="1" s="1"/>
  <c r="AV79" i="1"/>
  <c r="CB104" i="1"/>
  <c r="CB106" i="1" s="1"/>
  <c r="CB107" i="1" s="1"/>
  <c r="CB109" i="1" s="1"/>
  <c r="CB79" i="1"/>
  <c r="H95" i="1"/>
  <c r="H101" i="1"/>
  <c r="H94" i="1"/>
  <c r="P94" i="1"/>
  <c r="P101" i="1"/>
  <c r="P95" i="1"/>
  <c r="X101" i="1"/>
  <c r="X95" i="1"/>
  <c r="X94" i="1"/>
  <c r="AF95" i="1"/>
  <c r="AF101" i="1"/>
  <c r="AF94" i="1"/>
  <c r="AN101" i="1"/>
  <c r="AN94" i="1"/>
  <c r="AN95" i="1"/>
  <c r="AV101" i="1"/>
  <c r="AV95" i="1"/>
  <c r="AV94" i="1"/>
  <c r="BD101" i="1"/>
  <c r="BD94" i="1"/>
  <c r="BD95" i="1"/>
  <c r="BT101" i="1"/>
  <c r="BT95" i="1"/>
  <c r="CR101" i="1"/>
  <c r="CR95" i="1"/>
  <c r="CR94" i="1"/>
  <c r="CZ101" i="1"/>
  <c r="CZ95" i="1"/>
  <c r="DH101" i="1"/>
  <c r="DH94" i="1"/>
  <c r="X76" i="1"/>
  <c r="X82" i="1" s="1"/>
  <c r="BF76" i="1"/>
  <c r="BF82" i="1" s="1"/>
  <c r="CZ82" i="1"/>
  <c r="D93" i="1"/>
  <c r="D92" i="1"/>
  <c r="D90" i="1"/>
  <c r="D91" i="1" s="1"/>
  <c r="L87" i="1"/>
  <c r="L88" i="1" s="1"/>
  <c r="L89" i="1" s="1"/>
  <c r="L90" i="1"/>
  <c r="L91" i="1" s="1"/>
  <c r="T92" i="1"/>
  <c r="T90" i="1"/>
  <c r="T91" i="1" s="1"/>
  <c r="T87" i="1"/>
  <c r="T88" i="1" s="1"/>
  <c r="T89" i="1" s="1"/>
  <c r="AB93" i="1"/>
  <c r="AB92" i="1"/>
  <c r="AB90" i="1"/>
  <c r="AB91" i="1" s="1"/>
  <c r="AB87" i="1"/>
  <c r="AB88" i="1" s="1"/>
  <c r="AB89" i="1" s="1"/>
  <c r="AJ92" i="1"/>
  <c r="AJ93" i="1"/>
  <c r="AJ87" i="1"/>
  <c r="AJ88" i="1" s="1"/>
  <c r="AJ89" i="1" s="1"/>
  <c r="AR90" i="1"/>
  <c r="AR91" i="1" s="1"/>
  <c r="AR87" i="1"/>
  <c r="AR88" i="1" s="1"/>
  <c r="AR89" i="1" s="1"/>
  <c r="AZ93" i="1"/>
  <c r="AZ92" i="1"/>
  <c r="AZ90" i="1"/>
  <c r="AZ91" i="1" s="1"/>
  <c r="AZ87" i="1"/>
  <c r="AZ88" i="1" s="1"/>
  <c r="AZ89" i="1" s="1"/>
  <c r="BH90" i="1"/>
  <c r="BH91" i="1" s="1"/>
  <c r="BH87" i="1"/>
  <c r="BH88" i="1" s="1"/>
  <c r="BH89" i="1" s="1"/>
  <c r="BX93" i="1"/>
  <c r="BX92" i="1"/>
  <c r="BX87" i="1"/>
  <c r="BX88" i="1" s="1"/>
  <c r="BX89" i="1" s="1"/>
  <c r="BX90" i="1"/>
  <c r="BX91" i="1" s="1"/>
  <c r="CF93" i="1"/>
  <c r="CF92" i="1"/>
  <c r="CF90" i="1"/>
  <c r="CF91" i="1" s="1"/>
  <c r="CF87" i="1"/>
  <c r="CF88" i="1" s="1"/>
  <c r="CF89" i="1" s="1"/>
  <c r="CN93" i="1"/>
  <c r="CN92" i="1"/>
  <c r="CN90" i="1"/>
  <c r="CN91" i="1" s="1"/>
  <c r="CV93" i="1"/>
  <c r="CV92" i="1"/>
  <c r="CV87" i="1"/>
  <c r="CV88" i="1" s="1"/>
  <c r="CV89" i="1" s="1"/>
  <c r="CV90" i="1"/>
  <c r="CV91" i="1" s="1"/>
  <c r="DD92" i="1"/>
  <c r="DD90" i="1"/>
  <c r="DD91" i="1" s="1"/>
  <c r="DD87" i="1"/>
  <c r="DD88" i="1" s="1"/>
  <c r="DD89" i="1" s="1"/>
  <c r="E93" i="1"/>
  <c r="E92" i="1"/>
  <c r="E90" i="1"/>
  <c r="E91" i="1" s="1"/>
  <c r="E87" i="1"/>
  <c r="E88" i="1" s="1"/>
  <c r="E89" i="1" s="1"/>
  <c r="AK90" i="1"/>
  <c r="AK91" i="1" s="1"/>
  <c r="AK92" i="1"/>
  <c r="AK87" i="1"/>
  <c r="AK88" i="1" s="1"/>
  <c r="AK89" i="1" s="1"/>
  <c r="BQ90" i="1"/>
  <c r="BQ91" i="1" s="1"/>
  <c r="BQ92" i="1"/>
  <c r="BQ87" i="1"/>
  <c r="BQ88" i="1" s="1"/>
  <c r="BQ89" i="1" s="1"/>
  <c r="CW90" i="1"/>
  <c r="CW91" i="1" s="1"/>
  <c r="DE89" i="1"/>
  <c r="J117" i="1"/>
  <c r="J119" i="1" s="1"/>
  <c r="J121" i="1" s="1"/>
  <c r="J126" i="1"/>
  <c r="J138" i="1"/>
  <c r="AP117" i="1"/>
  <c r="AP119" i="1" s="1"/>
  <c r="AP121" i="1" s="1"/>
  <c r="AP126" i="1"/>
  <c r="AP138" i="1"/>
  <c r="BV138" i="1"/>
  <c r="BV126" i="1"/>
  <c r="BV71" i="1"/>
  <c r="BV74" i="1" s="1"/>
  <c r="CT138" i="1"/>
  <c r="CT126" i="1"/>
  <c r="CT117" i="1"/>
  <c r="CT119" i="1" s="1"/>
  <c r="CT121" i="1" s="1"/>
  <c r="CT71" i="1"/>
  <c r="CT74" i="1" s="1"/>
  <c r="G94" i="1"/>
  <c r="G101" i="1"/>
  <c r="G95" i="1"/>
  <c r="BS95" i="1"/>
  <c r="BS101" i="1"/>
  <c r="BS94" i="1"/>
  <c r="CI101" i="1"/>
  <c r="CI94" i="1"/>
  <c r="CY101" i="1"/>
  <c r="CY94" i="1"/>
  <c r="CY95" i="1"/>
  <c r="AV82" i="1"/>
  <c r="K87" i="1"/>
  <c r="K88" i="1" s="1"/>
  <c r="K89" i="1" s="1"/>
  <c r="K90" i="1"/>
  <c r="K91" i="1" s="1"/>
  <c r="K93" i="1"/>
  <c r="K92" i="1"/>
  <c r="AA87" i="1"/>
  <c r="AA88" i="1" s="1"/>
  <c r="AA89" i="1" s="1"/>
  <c r="AA90" i="1"/>
  <c r="AA91" i="1" s="1"/>
  <c r="AI81" i="1"/>
  <c r="AI78" i="1"/>
  <c r="AQ81" i="1"/>
  <c r="AQ78" i="1"/>
  <c r="AY92" i="1"/>
  <c r="AY87" i="1"/>
  <c r="AY88" i="1" s="1"/>
  <c r="AY89" i="1" s="1"/>
  <c r="AY90" i="1"/>
  <c r="AY91" i="1" s="1"/>
  <c r="AY93" i="1"/>
  <c r="BG92" i="1"/>
  <c r="BG93" i="1"/>
  <c r="BG87" i="1"/>
  <c r="BG88" i="1" s="1"/>
  <c r="BG89" i="1" s="1"/>
  <c r="BG90" i="1"/>
  <c r="BG91" i="1" s="1"/>
  <c r="BW87" i="1"/>
  <c r="BW88" i="1" s="1"/>
  <c r="BW89" i="1" s="1"/>
  <c r="BW90" i="1"/>
  <c r="BW91" i="1" s="1"/>
  <c r="CE87" i="1"/>
  <c r="CE88" i="1" s="1"/>
  <c r="CE89" i="1" s="1"/>
  <c r="CE90" i="1"/>
  <c r="CE91" i="1" s="1"/>
  <c r="CM87" i="1"/>
  <c r="CM88" i="1" s="1"/>
  <c r="CM89" i="1" s="1"/>
  <c r="CM90" i="1"/>
  <c r="CM91" i="1" s="1"/>
  <c r="CM93" i="1"/>
  <c r="CM92" i="1"/>
  <c r="CU93" i="1"/>
  <c r="CU92" i="1"/>
  <c r="CU87" i="1"/>
  <c r="CU88" i="1" s="1"/>
  <c r="CU89" i="1" s="1"/>
  <c r="CU90" i="1"/>
  <c r="CU91" i="1" s="1"/>
  <c r="DC81" i="1"/>
  <c r="DC78" i="1"/>
  <c r="DK87" i="1"/>
  <c r="DK88" i="1" s="1"/>
  <c r="DK89" i="1" s="1"/>
  <c r="DK90" i="1"/>
  <c r="DK91" i="1" s="1"/>
  <c r="DK92" i="1"/>
  <c r="AD92" i="1"/>
  <c r="AD93" i="1"/>
  <c r="AD90" i="1"/>
  <c r="AD91" i="1" s="1"/>
  <c r="AD87" i="1"/>
  <c r="AD88" i="1" s="1"/>
  <c r="AD89" i="1" s="1"/>
  <c r="BJ93" i="1"/>
  <c r="BJ92" i="1"/>
  <c r="BJ87" i="1"/>
  <c r="BJ88" i="1" s="1"/>
  <c r="BJ89" i="1" s="1"/>
  <c r="CP93" i="1"/>
  <c r="CP90" i="1"/>
  <c r="CP91" i="1" s="1"/>
  <c r="CP87" i="1"/>
  <c r="CP88" i="1" s="1"/>
  <c r="CP89" i="1" s="1"/>
  <c r="AN71" i="1"/>
  <c r="AN74" i="1" s="1"/>
  <c r="BF71" i="1"/>
  <c r="BF74" i="1" s="1"/>
  <c r="I94" i="1"/>
  <c r="I101" i="1"/>
  <c r="I95" i="1"/>
  <c r="Q101" i="1"/>
  <c r="Q94" i="1"/>
  <c r="Y101" i="1"/>
  <c r="Y94" i="1"/>
  <c r="AG95" i="1"/>
  <c r="AG101" i="1"/>
  <c r="AG94" i="1"/>
  <c r="AO101" i="1"/>
  <c r="AO94" i="1"/>
  <c r="AW94" i="1"/>
  <c r="AW101" i="1"/>
  <c r="AW95" i="1"/>
  <c r="BM101" i="1"/>
  <c r="BM95" i="1"/>
  <c r="BM94" i="1"/>
  <c r="CK101" i="1"/>
  <c r="CK94" i="1"/>
  <c r="CK95" i="1"/>
  <c r="CS101" i="1"/>
  <c r="CS94" i="1"/>
  <c r="CS95" i="1"/>
  <c r="DA101" i="1"/>
  <c r="DA94" i="1"/>
  <c r="DA95" i="1"/>
  <c r="DI101" i="1"/>
  <c r="DI94" i="1"/>
  <c r="F93" i="1"/>
  <c r="F92" i="1"/>
  <c r="BR90" i="1"/>
  <c r="BR91" i="1" s="1"/>
  <c r="BR87" i="1"/>
  <c r="BR88" i="1" s="1"/>
  <c r="BR89" i="1" s="1"/>
  <c r="CX93" i="1"/>
  <c r="CX87" i="1"/>
  <c r="CX88" i="1" s="1"/>
  <c r="CX89" i="1" s="1"/>
  <c r="CX90" i="1"/>
  <c r="CX91" i="1" s="1"/>
  <c r="CX92" i="1"/>
  <c r="CS81" i="1"/>
  <c r="AJ90" i="1"/>
  <c r="AJ91" i="1" s="1"/>
  <c r="B138" i="1"/>
  <c r="B126" i="1"/>
  <c r="Z117" i="1"/>
  <c r="Z119" i="1" s="1"/>
  <c r="Z121" i="1" s="1"/>
  <c r="Z126" i="1"/>
  <c r="Z138" i="1"/>
  <c r="Z76" i="1"/>
  <c r="Z82" i="1" s="1"/>
  <c r="AX138" i="1"/>
  <c r="AX117" i="1"/>
  <c r="AX119" i="1" s="1"/>
  <c r="AX121" i="1" s="1"/>
  <c r="AX126" i="1"/>
  <c r="BN138" i="1"/>
  <c r="BN126" i="1"/>
  <c r="CL117" i="1"/>
  <c r="CL119" i="1" s="1"/>
  <c r="CL121" i="1" s="1"/>
  <c r="CL71" i="1"/>
  <c r="CL74" i="1" s="1"/>
  <c r="DJ138" i="1"/>
  <c r="DJ117" i="1"/>
  <c r="DJ119" i="1" s="1"/>
  <c r="DJ121" i="1" s="1"/>
  <c r="DJ71" i="1"/>
  <c r="DJ74" i="1" s="1"/>
  <c r="J71" i="1"/>
  <c r="J74" i="1" s="1"/>
  <c r="BD104" i="1"/>
  <c r="BD106" i="1" s="1"/>
  <c r="BD107" i="1" s="1"/>
  <c r="BD109" i="1" s="1"/>
  <c r="BD110" i="1" s="1"/>
  <c r="BD111" i="1" s="1"/>
  <c r="BD79" i="1"/>
  <c r="CZ104" i="1"/>
  <c r="CZ106" i="1" s="1"/>
  <c r="CZ107" i="1" s="1"/>
  <c r="CZ109" i="1" s="1"/>
  <c r="CZ110" i="1" s="1"/>
  <c r="CZ111" i="1" s="1"/>
  <c r="CZ79" i="1"/>
  <c r="O101" i="1"/>
  <c r="O95" i="1"/>
  <c r="W101" i="1"/>
  <c r="W94" i="1"/>
  <c r="W95" i="1"/>
  <c r="BK101" i="1"/>
  <c r="BK94" i="1"/>
  <c r="CA101" i="1"/>
  <c r="CA94" i="1"/>
  <c r="CA95" i="1"/>
  <c r="CQ94" i="1"/>
  <c r="CQ101" i="1"/>
  <c r="CQ95" i="1"/>
  <c r="DG101" i="1"/>
  <c r="DG94" i="1"/>
  <c r="C87" i="1"/>
  <c r="C88" i="1" s="1"/>
  <c r="C89" i="1" s="1"/>
  <c r="C90" i="1"/>
  <c r="C91" i="1" s="1"/>
  <c r="S78" i="1"/>
  <c r="S81" i="1"/>
  <c r="BO78" i="1"/>
  <c r="AF71" i="1"/>
  <c r="AF74" i="1" s="1"/>
  <c r="AX71" i="1"/>
  <c r="AX74" i="1" s="1"/>
  <c r="CR71" i="1"/>
  <c r="CR74" i="1" s="1"/>
  <c r="J94" i="1"/>
  <c r="J95" i="1"/>
  <c r="J101" i="1"/>
  <c r="R94" i="1"/>
  <c r="R101" i="1"/>
  <c r="R95" i="1"/>
  <c r="Z101" i="1"/>
  <c r="Z94" i="1"/>
  <c r="Z95" i="1"/>
  <c r="AH101" i="1"/>
  <c r="AH94" i="1"/>
  <c r="AH95" i="1"/>
  <c r="AP95" i="1"/>
  <c r="AP101" i="1"/>
  <c r="AP94" i="1"/>
  <c r="AX94" i="1"/>
  <c r="AX95" i="1"/>
  <c r="AX101" i="1"/>
  <c r="CL94" i="1"/>
  <c r="CL95" i="1"/>
  <c r="CL101" i="1"/>
  <c r="CT94" i="1"/>
  <c r="CT95" i="1"/>
  <c r="CT101" i="1"/>
  <c r="DJ94" i="1"/>
  <c r="DJ101" i="1"/>
  <c r="AF76" i="1"/>
  <c r="AF82" i="1" s="1"/>
  <c r="M92" i="1"/>
  <c r="M90" i="1"/>
  <c r="M91" i="1" s="1"/>
  <c r="M93" i="1"/>
  <c r="M87" i="1"/>
  <c r="M88" i="1" s="1"/>
  <c r="M89" i="1" s="1"/>
  <c r="AS92" i="1"/>
  <c r="AS90" i="1"/>
  <c r="AS91" i="1" s="1"/>
  <c r="AS93" i="1"/>
  <c r="AS87" i="1"/>
  <c r="AS88" i="1" s="1"/>
  <c r="AS89" i="1" s="1"/>
  <c r="BY90" i="1"/>
  <c r="BY91" i="1" s="1"/>
  <c r="BY87" i="1"/>
  <c r="BY88" i="1" s="1"/>
  <c r="BY89" i="1" s="1"/>
  <c r="DE93" i="1"/>
  <c r="DE92" i="1"/>
  <c r="DE90" i="1"/>
  <c r="DE91" i="1" s="1"/>
  <c r="BJ90" i="1"/>
  <c r="BJ91" i="1" s="1"/>
  <c r="CZ94" i="1"/>
  <c r="H56" i="1"/>
  <c r="P56" i="1"/>
  <c r="X56" i="1"/>
  <c r="AF56" i="1"/>
  <c r="AN56" i="1"/>
  <c r="AV56" i="1"/>
  <c r="BD56" i="1"/>
  <c r="BL56" i="1"/>
  <c r="BT56" i="1"/>
  <c r="CB56" i="1"/>
  <c r="CR56" i="1"/>
  <c r="CZ56" i="1"/>
  <c r="DH56" i="1"/>
  <c r="X71" i="1"/>
  <c r="X74" i="1" s="1"/>
  <c r="AP71" i="1"/>
  <c r="AP74" i="1" s="1"/>
  <c r="BT71" i="1"/>
  <c r="BT74" i="1" s="1"/>
  <c r="K95" i="1"/>
  <c r="K101" i="1"/>
  <c r="K94" i="1"/>
  <c r="S94" i="1"/>
  <c r="S101" i="1"/>
  <c r="AI101" i="1"/>
  <c r="AI95" i="1"/>
  <c r="AI94" i="1"/>
  <c r="AQ95" i="1"/>
  <c r="AQ101" i="1"/>
  <c r="AY101" i="1"/>
  <c r="AY95" i="1"/>
  <c r="BG101" i="1"/>
  <c r="BG95" i="1"/>
  <c r="BG94" i="1"/>
  <c r="BO101" i="1"/>
  <c r="CM95" i="1"/>
  <c r="CM101" i="1"/>
  <c r="CM94" i="1"/>
  <c r="CU95" i="1"/>
  <c r="CU101" i="1"/>
  <c r="CU94" i="1"/>
  <c r="DC101" i="1"/>
  <c r="DC94" i="1"/>
  <c r="DK94" i="1"/>
  <c r="DK101" i="1"/>
  <c r="G81" i="1"/>
  <c r="G78" i="1"/>
  <c r="O93" i="1"/>
  <c r="O92" i="1"/>
  <c r="O87" i="1"/>
  <c r="O88" i="1" s="1"/>
  <c r="O89" i="1" s="1"/>
  <c r="O90" i="1"/>
  <c r="O91" i="1" s="1"/>
  <c r="W81" i="1"/>
  <c r="W78" i="1"/>
  <c r="AE90" i="1"/>
  <c r="AE91" i="1" s="1"/>
  <c r="AE87" i="1"/>
  <c r="AE88" i="1" s="1"/>
  <c r="AE89" i="1" s="1"/>
  <c r="AE92" i="1"/>
  <c r="AM81" i="1"/>
  <c r="AM78" i="1"/>
  <c r="AU90" i="1"/>
  <c r="AU91" i="1" s="1"/>
  <c r="AU87" i="1"/>
  <c r="AU88" i="1" s="1"/>
  <c r="AU89" i="1" s="1"/>
  <c r="BC90" i="1"/>
  <c r="BC91" i="1" s="1"/>
  <c r="BK92" i="1"/>
  <c r="BK93" i="1"/>
  <c r="BK87" i="1"/>
  <c r="BK88" i="1" s="1"/>
  <c r="BK89" i="1" s="1"/>
  <c r="BK90" i="1"/>
  <c r="BK91" i="1" s="1"/>
  <c r="BS81" i="1"/>
  <c r="BS78" i="1"/>
  <c r="CA92" i="1"/>
  <c r="CA87" i="1"/>
  <c r="CA88" i="1" s="1"/>
  <c r="CA89" i="1" s="1"/>
  <c r="CA90" i="1"/>
  <c r="CA91" i="1" s="1"/>
  <c r="CI92" i="1"/>
  <c r="CI87" i="1"/>
  <c r="CI88" i="1" s="1"/>
  <c r="CI89" i="1" s="1"/>
  <c r="CQ81" i="1"/>
  <c r="CQ78" i="1"/>
  <c r="CY81" i="1"/>
  <c r="CY78" i="1"/>
  <c r="DG93" i="1"/>
  <c r="DG90" i="1"/>
  <c r="DG91" i="1" s="1"/>
  <c r="DG92" i="1"/>
  <c r="DG87" i="1"/>
  <c r="DG88" i="1" s="1"/>
  <c r="DG89" i="1" s="1"/>
  <c r="N93" i="1"/>
  <c r="N92" i="1"/>
  <c r="N90" i="1"/>
  <c r="N91" i="1" s="1"/>
  <c r="N87" i="1"/>
  <c r="N88" i="1" s="1"/>
  <c r="N89" i="1" s="1"/>
  <c r="AT93" i="1"/>
  <c r="AT92" i="1"/>
  <c r="AT90" i="1"/>
  <c r="AT91" i="1" s="1"/>
  <c r="AT87" i="1"/>
  <c r="AT88" i="1" s="1"/>
  <c r="AT89" i="1" s="1"/>
  <c r="BZ92" i="1"/>
  <c r="BZ90" i="1"/>
  <c r="BZ91" i="1" s="1"/>
  <c r="BZ87" i="1"/>
  <c r="BZ88" i="1" s="1"/>
  <c r="BZ89" i="1" s="1"/>
  <c r="DF92" i="1"/>
  <c r="DF93" i="1"/>
  <c r="DF90" i="1"/>
  <c r="DF91" i="1" s="1"/>
  <c r="DF87" i="1"/>
  <c r="DF88" i="1" s="1"/>
  <c r="DF89" i="1" s="1"/>
  <c r="DG81" i="1"/>
  <c r="D87" i="1"/>
  <c r="D88" i="1" s="1"/>
  <c r="D89" i="1" s="1"/>
  <c r="CI90" i="1"/>
  <c r="CI91" i="1" s="1"/>
  <c r="AH81" i="1"/>
  <c r="BH81" i="1"/>
  <c r="D101" i="1"/>
  <c r="D94" i="1"/>
  <c r="T101" i="1"/>
  <c r="T94" i="1"/>
  <c r="AB101" i="1"/>
  <c r="AB94" i="1"/>
  <c r="AB95" i="1"/>
  <c r="AJ101" i="1"/>
  <c r="AJ94" i="1"/>
  <c r="AJ95" i="1"/>
  <c r="AZ95" i="1"/>
  <c r="AZ101" i="1"/>
  <c r="AZ94" i="1"/>
  <c r="BP101" i="1"/>
  <c r="BP94" i="1"/>
  <c r="BX94" i="1"/>
  <c r="BX101" i="1"/>
  <c r="BX95" i="1"/>
  <c r="CF95" i="1"/>
  <c r="CF101" i="1"/>
  <c r="CF94" i="1"/>
  <c r="CN101" i="1"/>
  <c r="CN94" i="1"/>
  <c r="CV101" i="1"/>
  <c r="CV94" i="1"/>
  <c r="DD101" i="1"/>
  <c r="DD94" i="1"/>
  <c r="AP78" i="1"/>
  <c r="BF78" i="1"/>
  <c r="CT78" i="1"/>
  <c r="DB78" i="1"/>
  <c r="E101" i="1"/>
  <c r="E94" i="1"/>
  <c r="M101" i="1"/>
  <c r="M94" i="1"/>
  <c r="M95" i="1"/>
  <c r="AS101" i="1"/>
  <c r="AS95" i="1"/>
  <c r="BA95" i="1"/>
  <c r="BA101" i="1"/>
  <c r="BA94" i="1"/>
  <c r="BI94" i="1"/>
  <c r="BI101" i="1"/>
  <c r="BQ101" i="1"/>
  <c r="BQ94" i="1"/>
  <c r="BY101" i="1"/>
  <c r="BY95" i="1"/>
  <c r="BY94" i="1"/>
  <c r="CG94" i="1"/>
  <c r="CG101" i="1"/>
  <c r="CO101" i="1"/>
  <c r="CO94" i="1"/>
  <c r="CO95" i="1"/>
  <c r="CW101" i="1"/>
  <c r="CW94" i="1"/>
  <c r="DE101" i="1"/>
  <c r="DE94" i="1"/>
  <c r="CF81" i="1"/>
  <c r="DD81" i="1"/>
  <c r="CN95" i="1"/>
  <c r="F95" i="1"/>
  <c r="F101" i="1"/>
  <c r="F94" i="1"/>
  <c r="N101" i="1"/>
  <c r="N95" i="1"/>
  <c r="V101" i="1"/>
  <c r="V94" i="1"/>
  <c r="AD94" i="1"/>
  <c r="AD101" i="1"/>
  <c r="AL101" i="1"/>
  <c r="AL95" i="1"/>
  <c r="AT101" i="1"/>
  <c r="AT95" i="1"/>
  <c r="BB101" i="1"/>
  <c r="BB95" i="1"/>
  <c r="BJ94" i="1"/>
  <c r="BJ101" i="1"/>
  <c r="BJ95" i="1"/>
  <c r="BZ101" i="1"/>
  <c r="BZ94" i="1"/>
  <c r="CP101" i="1"/>
  <c r="CP95" i="1"/>
  <c r="CX101" i="1"/>
  <c r="CX95" i="1"/>
  <c r="CX94" i="1"/>
  <c r="DF94" i="1"/>
  <c r="DF101" i="1"/>
  <c r="BP78" i="1"/>
  <c r="CP94" i="1"/>
  <c r="O94" i="1" l="1"/>
  <c r="AL90" i="1"/>
  <c r="AL91" i="1" s="1"/>
  <c r="CW92" i="1"/>
  <c r="BT94" i="1"/>
  <c r="AL93" i="1"/>
  <c r="CW93" i="1"/>
  <c r="G76" i="1"/>
  <c r="G82" i="1" s="1"/>
  <c r="BH117" i="1"/>
  <c r="BH119" i="1" s="1"/>
  <c r="BH121" i="1" s="1"/>
  <c r="G56" i="1"/>
  <c r="G117" i="1"/>
  <c r="G119" i="1" s="1"/>
  <c r="G121" i="1" s="1"/>
  <c r="G138" i="1"/>
  <c r="AQ94" i="1"/>
  <c r="G71" i="1"/>
  <c r="G74" i="1" s="1"/>
  <c r="S104" i="1"/>
  <c r="S106" i="1" s="1"/>
  <c r="S107" i="1" s="1"/>
  <c r="S109" i="1" s="1"/>
  <c r="S110" i="1" s="1"/>
  <c r="S111" i="1" s="1"/>
  <c r="S79" i="1"/>
  <c r="BK113" i="1"/>
  <c r="BK105" i="1"/>
  <c r="BK80" i="1"/>
  <c r="BK132" i="1" s="1"/>
  <c r="AE104" i="1"/>
  <c r="AE106" i="1" s="1"/>
  <c r="AE107" i="1" s="1"/>
  <c r="AE109" i="1" s="1"/>
  <c r="AE110" i="1" s="1"/>
  <c r="AE79" i="1"/>
  <c r="BN113" i="1"/>
  <c r="BN105" i="1"/>
  <c r="BN80" i="1"/>
  <c r="BN132" i="1" s="1"/>
  <c r="M104" i="1"/>
  <c r="M106" i="1" s="1"/>
  <c r="M107" i="1" s="1"/>
  <c r="M109" i="1" s="1"/>
  <c r="M79" i="1"/>
  <c r="AV92" i="1"/>
  <c r="AV93" i="1"/>
  <c r="AV90" i="1"/>
  <c r="AV91" i="1" s="1"/>
  <c r="AV87" i="1"/>
  <c r="AV88" i="1" s="1"/>
  <c r="AV89" i="1" s="1"/>
  <c r="AR104" i="1"/>
  <c r="AR106" i="1" s="1"/>
  <c r="AR107" i="1" s="1"/>
  <c r="AR109" i="1" s="1"/>
  <c r="AR79" i="1"/>
  <c r="BB138" i="1"/>
  <c r="BB117" i="1"/>
  <c r="BB119" i="1" s="1"/>
  <c r="BB121" i="1" s="1"/>
  <c r="BB126" i="1"/>
  <c r="BB56" i="1"/>
  <c r="BB71" i="1"/>
  <c r="BB74" i="1" s="1"/>
  <c r="AN104" i="1"/>
  <c r="AN106" i="1" s="1"/>
  <c r="AN107" i="1" s="1"/>
  <c r="AN109" i="1" s="1"/>
  <c r="AN110" i="1" s="1"/>
  <c r="AN111" i="1" s="1"/>
  <c r="AN79" i="1"/>
  <c r="DC104" i="1"/>
  <c r="DC106" i="1" s="1"/>
  <c r="DC107" i="1" s="1"/>
  <c r="DC109" i="1" s="1"/>
  <c r="DC110" i="1" s="1"/>
  <c r="DC79" i="1"/>
  <c r="BW104" i="1"/>
  <c r="BW106" i="1" s="1"/>
  <c r="BW107" i="1" s="1"/>
  <c r="BW109" i="1" s="1"/>
  <c r="BW79" i="1"/>
  <c r="AM104" i="1"/>
  <c r="AM106" i="1" s="1"/>
  <c r="AM107" i="1" s="1"/>
  <c r="AM109" i="1" s="1"/>
  <c r="AM110" i="1" s="1"/>
  <c r="AM111" i="1" s="1"/>
  <c r="AM79" i="1"/>
  <c r="N126" i="1"/>
  <c r="N117" i="1"/>
  <c r="N119" i="1" s="1"/>
  <c r="N121" i="1" s="1"/>
  <c r="N71" i="1"/>
  <c r="N74" i="1" s="1"/>
  <c r="N56" i="1"/>
  <c r="BT93" i="1"/>
  <c r="BT90" i="1"/>
  <c r="BT91" i="1" s="1"/>
  <c r="BT92" i="1"/>
  <c r="BT87" i="1"/>
  <c r="BT88" i="1" s="1"/>
  <c r="BT89" i="1" s="1"/>
  <c r="P90" i="1"/>
  <c r="P91" i="1" s="1"/>
  <c r="P92" i="1"/>
  <c r="P87" i="1"/>
  <c r="P88" i="1" s="1"/>
  <c r="P89" i="1" s="1"/>
  <c r="P93" i="1"/>
  <c r="AJ104" i="1"/>
  <c r="AJ106" i="1" s="1"/>
  <c r="AJ107" i="1" s="1"/>
  <c r="AJ109" i="1" s="1"/>
  <c r="AJ110" i="1" s="1"/>
  <c r="AJ111" i="1" s="1"/>
  <c r="AJ79" i="1"/>
  <c r="BC104" i="1"/>
  <c r="BC106" i="1" s="1"/>
  <c r="BC107" i="1" s="1"/>
  <c r="BC109" i="1" s="1"/>
  <c r="BC79" i="1"/>
  <c r="AT104" i="1"/>
  <c r="AT106" i="1" s="1"/>
  <c r="AT107" i="1" s="1"/>
  <c r="AT109" i="1" s="1"/>
  <c r="AT110" i="1" s="1"/>
  <c r="AT111" i="1" s="1"/>
  <c r="AT79" i="1"/>
  <c r="CO104" i="1"/>
  <c r="CO106" i="1" s="1"/>
  <c r="CO107" i="1" s="1"/>
  <c r="CO109" i="1" s="1"/>
  <c r="CO110" i="1" s="1"/>
  <c r="CO111" i="1" s="1"/>
  <c r="CO79" i="1"/>
  <c r="BI104" i="1"/>
  <c r="BI106" i="1" s="1"/>
  <c r="BI107" i="1" s="1"/>
  <c r="BI109" i="1" s="1"/>
  <c r="BI110" i="1" s="1"/>
  <c r="BI111" i="1" s="1"/>
  <c r="BI79" i="1"/>
  <c r="AN90" i="1"/>
  <c r="AN91" i="1" s="1"/>
  <c r="AN93" i="1"/>
  <c r="AN92" i="1"/>
  <c r="AN87" i="1"/>
  <c r="AN88" i="1" s="1"/>
  <c r="AN89" i="1" s="1"/>
  <c r="DD104" i="1"/>
  <c r="DD106" i="1" s="1"/>
  <c r="DD107" i="1" s="1"/>
  <c r="DD109" i="1" s="1"/>
  <c r="DD110" i="1" s="1"/>
  <c r="DD79" i="1"/>
  <c r="BS104" i="1"/>
  <c r="BS106" i="1" s="1"/>
  <c r="BS107" i="1" s="1"/>
  <c r="BS109" i="1" s="1"/>
  <c r="BS110" i="1" s="1"/>
  <c r="BS111" i="1" s="1"/>
  <c r="BS79" i="1"/>
  <c r="AX104" i="1"/>
  <c r="AX106" i="1" s="1"/>
  <c r="AX107" i="1" s="1"/>
  <c r="AX109" i="1" s="1"/>
  <c r="AX110" i="1" s="1"/>
  <c r="AX111" i="1" s="1"/>
  <c r="AX79" i="1"/>
  <c r="AQ93" i="1"/>
  <c r="AQ87" i="1"/>
  <c r="AQ88" i="1" s="1"/>
  <c r="AQ89" i="1" s="1"/>
  <c r="AQ90" i="1"/>
  <c r="AQ91" i="1" s="1"/>
  <c r="AQ92" i="1"/>
  <c r="BD113" i="1"/>
  <c r="BD105" i="1"/>
  <c r="BD80" i="1"/>
  <c r="BD132" i="1" s="1"/>
  <c r="DH92" i="1"/>
  <c r="DH90" i="1"/>
  <c r="DH91" i="1" s="1"/>
  <c r="DH87" i="1"/>
  <c r="DH88" i="1" s="1"/>
  <c r="DH89" i="1" s="1"/>
  <c r="Y104" i="1"/>
  <c r="Y106" i="1" s="1"/>
  <c r="Y107" i="1" s="1"/>
  <c r="Y109" i="1" s="1"/>
  <c r="Y110" i="1" s="1"/>
  <c r="Y111" i="1" s="1"/>
  <c r="Y79" i="1"/>
  <c r="CK104" i="1"/>
  <c r="CK106" i="1" s="1"/>
  <c r="CK107" i="1" s="1"/>
  <c r="CK109" i="1" s="1"/>
  <c r="CK110" i="1" s="1"/>
  <c r="CK111" i="1" s="1"/>
  <c r="CK79" i="1"/>
  <c r="AF93" i="1"/>
  <c r="AF92" i="1"/>
  <c r="AF90" i="1"/>
  <c r="AF91" i="1" s="1"/>
  <c r="AF87" i="1"/>
  <c r="AF88" i="1" s="1"/>
  <c r="AF89" i="1" s="1"/>
  <c r="G87" i="1"/>
  <c r="G88" i="1" s="1"/>
  <c r="G89" i="1" s="1"/>
  <c r="G90" i="1"/>
  <c r="G91" i="1" s="1"/>
  <c r="G92" i="1"/>
  <c r="G93" i="1"/>
  <c r="BT104" i="1"/>
  <c r="BT106" i="1" s="1"/>
  <c r="BT107" i="1" s="1"/>
  <c r="BT109" i="1" s="1"/>
  <c r="BT110" i="1" s="1"/>
  <c r="BT111" i="1" s="1"/>
  <c r="BT79" i="1"/>
  <c r="S93" i="1"/>
  <c r="S92" i="1"/>
  <c r="S87" i="1"/>
  <c r="S88" i="1" s="1"/>
  <c r="S89" i="1" s="1"/>
  <c r="S90" i="1"/>
  <c r="S91" i="1" s="1"/>
  <c r="J104" i="1"/>
  <c r="J106" i="1" s="1"/>
  <c r="J107" i="1" s="1"/>
  <c r="J109" i="1" s="1"/>
  <c r="J79" i="1"/>
  <c r="CB113" i="1"/>
  <c r="CB105" i="1"/>
  <c r="CB80" i="1"/>
  <c r="CB132" i="1" s="1"/>
  <c r="CD104" i="1"/>
  <c r="CD106" i="1" s="1"/>
  <c r="CD107" i="1" s="1"/>
  <c r="CD109" i="1" s="1"/>
  <c r="CD79" i="1"/>
  <c r="DA92" i="1"/>
  <c r="DA87" i="1"/>
  <c r="DA88" i="1" s="1"/>
  <c r="DA89" i="1" s="1"/>
  <c r="DA90" i="1"/>
  <c r="DA91" i="1" s="1"/>
  <c r="DA93" i="1"/>
  <c r="AO92" i="1"/>
  <c r="AO87" i="1"/>
  <c r="AO88" i="1" s="1"/>
  <c r="AO89" i="1" s="1"/>
  <c r="AO90" i="1"/>
  <c r="AO91" i="1" s="1"/>
  <c r="CZ93" i="1"/>
  <c r="CZ90" i="1"/>
  <c r="CZ91" i="1" s="1"/>
  <c r="CZ92" i="1"/>
  <c r="CZ87" i="1"/>
  <c r="CZ88" i="1" s="1"/>
  <c r="CZ89" i="1" s="1"/>
  <c r="R113" i="1"/>
  <c r="R105" i="1"/>
  <c r="R80" i="1"/>
  <c r="R132" i="1" s="1"/>
  <c r="CM104" i="1"/>
  <c r="CM106" i="1" s="1"/>
  <c r="CM107" i="1" s="1"/>
  <c r="CM109" i="1" s="1"/>
  <c r="CM110" i="1" s="1"/>
  <c r="CM111" i="1" s="1"/>
  <c r="CM79" i="1"/>
  <c r="BG104" i="1"/>
  <c r="BG106" i="1" s="1"/>
  <c r="BG107" i="1" s="1"/>
  <c r="BG109" i="1" s="1"/>
  <c r="BG110" i="1" s="1"/>
  <c r="BG111" i="1" s="1"/>
  <c r="BG79" i="1"/>
  <c r="AQ104" i="1"/>
  <c r="AQ106" i="1" s="1"/>
  <c r="AQ107" i="1" s="1"/>
  <c r="AQ109" i="1" s="1"/>
  <c r="AQ110" i="1" s="1"/>
  <c r="AQ111" i="1" s="1"/>
  <c r="AQ79" i="1"/>
  <c r="C104" i="1"/>
  <c r="C106" i="1" s="1"/>
  <c r="C107" i="1" s="1"/>
  <c r="C109" i="1" s="1"/>
  <c r="C79" i="1"/>
  <c r="DI104" i="1"/>
  <c r="DI106" i="1" s="1"/>
  <c r="DI107" i="1" s="1"/>
  <c r="DI109" i="1" s="1"/>
  <c r="DI110" i="1" s="1"/>
  <c r="DI111" i="1" s="1"/>
  <c r="DI79" i="1"/>
  <c r="CC104" i="1"/>
  <c r="CC106" i="1" s="1"/>
  <c r="CC107" i="1" s="1"/>
  <c r="CC109" i="1" s="1"/>
  <c r="CC79" i="1"/>
  <c r="AO104" i="1"/>
  <c r="AO106" i="1" s="1"/>
  <c r="AO107" i="1" s="1"/>
  <c r="AO109" i="1" s="1"/>
  <c r="AO79" i="1"/>
  <c r="I104" i="1"/>
  <c r="I106" i="1" s="1"/>
  <c r="I107" i="1" s="1"/>
  <c r="I109" i="1" s="1"/>
  <c r="I110" i="1" s="1"/>
  <c r="I111" i="1" s="1"/>
  <c r="I79" i="1"/>
  <c r="AL138" i="1"/>
  <c r="AL126" i="1"/>
  <c r="AL117" i="1"/>
  <c r="AL119" i="1" s="1"/>
  <c r="AL121" i="1" s="1"/>
  <c r="AL76" i="1"/>
  <c r="AL82" i="1" s="1"/>
  <c r="AL56" i="1"/>
  <c r="AL71" i="1"/>
  <c r="AL74" i="1" s="1"/>
  <c r="P113" i="1"/>
  <c r="P105" i="1"/>
  <c r="P80" i="1"/>
  <c r="P132" i="1" s="1"/>
  <c r="CV104" i="1"/>
  <c r="CV106" i="1" s="1"/>
  <c r="CV107" i="1" s="1"/>
  <c r="CV109" i="1" s="1"/>
  <c r="CV110" i="1" s="1"/>
  <c r="CV111" i="1" s="1"/>
  <c r="CV79" i="1"/>
  <c r="BP104" i="1"/>
  <c r="BP106" i="1" s="1"/>
  <c r="BP107" i="1" s="1"/>
  <c r="BP109" i="1" s="1"/>
  <c r="BP79" i="1"/>
  <c r="T104" i="1"/>
  <c r="T106" i="1" s="1"/>
  <c r="T107" i="1" s="1"/>
  <c r="T109" i="1" s="1"/>
  <c r="T79" i="1"/>
  <c r="G104" i="1"/>
  <c r="G106" i="1" s="1"/>
  <c r="G107" i="1" s="1"/>
  <c r="G109" i="1" s="1"/>
  <c r="G110" i="1" s="1"/>
  <c r="G111" i="1" s="1"/>
  <c r="G79" i="1"/>
  <c r="BH104" i="1"/>
  <c r="BH106" i="1" s="1"/>
  <c r="BH107" i="1" s="1"/>
  <c r="BH109" i="1" s="1"/>
  <c r="BH110" i="1" s="1"/>
  <c r="BH79" i="1"/>
  <c r="BO87" i="1"/>
  <c r="BO88" i="1" s="1"/>
  <c r="BO89" i="1" s="1"/>
  <c r="BO90" i="1"/>
  <c r="BO91" i="1" s="1"/>
  <c r="BO92" i="1"/>
  <c r="U104" i="1"/>
  <c r="U106" i="1" s="1"/>
  <c r="U107" i="1" s="1"/>
  <c r="U109" i="1" s="1"/>
  <c r="U79" i="1"/>
  <c r="AP104" i="1"/>
  <c r="AP106" i="1" s="1"/>
  <c r="AP107" i="1" s="1"/>
  <c r="AP109" i="1" s="1"/>
  <c r="AP110" i="1" s="1"/>
  <c r="AP111" i="1" s="1"/>
  <c r="AP79" i="1"/>
  <c r="DJ104" i="1"/>
  <c r="DJ106" i="1" s="1"/>
  <c r="DJ107" i="1" s="1"/>
  <c r="DJ79" i="1"/>
  <c r="CT104" i="1"/>
  <c r="CT106" i="1" s="1"/>
  <c r="CT107" i="1" s="1"/>
  <c r="CT109" i="1" s="1"/>
  <c r="CT110" i="1" s="1"/>
  <c r="CT111" i="1" s="1"/>
  <c r="CT79" i="1"/>
  <c r="CJ104" i="1"/>
  <c r="CJ106" i="1" s="1"/>
  <c r="CJ107" i="1" s="1"/>
  <c r="CJ109" i="1" s="1"/>
  <c r="CJ79" i="1"/>
  <c r="O104" i="1"/>
  <c r="O106" i="1" s="1"/>
  <c r="O107" i="1" s="1"/>
  <c r="O109" i="1" s="1"/>
  <c r="O79" i="1"/>
  <c r="CS104" i="1"/>
  <c r="CS106" i="1" s="1"/>
  <c r="CS107" i="1" s="1"/>
  <c r="CS109" i="1" s="1"/>
  <c r="CS110" i="1" s="1"/>
  <c r="CS79" i="1"/>
  <c r="BE104" i="1"/>
  <c r="BE106" i="1" s="1"/>
  <c r="BE107" i="1" s="1"/>
  <c r="BE109" i="1" s="1"/>
  <c r="BE79" i="1"/>
  <c r="AD104" i="1"/>
  <c r="AD106" i="1" s="1"/>
  <c r="AD107" i="1" s="1"/>
  <c r="AD109" i="1" s="1"/>
  <c r="AD110" i="1" s="1"/>
  <c r="AD111" i="1" s="1"/>
  <c r="AD79" i="1"/>
  <c r="AU104" i="1"/>
  <c r="AU106" i="1" s="1"/>
  <c r="AU107" i="1" s="1"/>
  <c r="AU109" i="1" s="1"/>
  <c r="AU79" i="1"/>
  <c r="BQ104" i="1"/>
  <c r="BQ106" i="1" s="1"/>
  <c r="BQ107" i="1" s="1"/>
  <c r="BQ109" i="1" s="1"/>
  <c r="BQ79" i="1"/>
  <c r="AK104" i="1"/>
  <c r="AK106" i="1" s="1"/>
  <c r="AK107" i="1" s="1"/>
  <c r="AK109" i="1" s="1"/>
  <c r="AK110" i="1" s="1"/>
  <c r="AK79" i="1"/>
  <c r="E104" i="1"/>
  <c r="E106" i="1" s="1"/>
  <c r="E107" i="1" s="1"/>
  <c r="E109" i="1" s="1"/>
  <c r="E79" i="1"/>
  <c r="CH104" i="1"/>
  <c r="CH106" i="1" s="1"/>
  <c r="CH107" i="1" s="1"/>
  <c r="CH109" i="1" s="1"/>
  <c r="CH79" i="1"/>
  <c r="BR104" i="1"/>
  <c r="BR106" i="1" s="1"/>
  <c r="BR107" i="1" s="1"/>
  <c r="BR109" i="1" s="1"/>
  <c r="BR79" i="1"/>
  <c r="DE104" i="1"/>
  <c r="DE106" i="1" s="1"/>
  <c r="DE107" i="1" s="1"/>
  <c r="DE109" i="1" s="1"/>
  <c r="DE110" i="1" s="1"/>
  <c r="DE111" i="1" s="1"/>
  <c r="DE79" i="1"/>
  <c r="BY104" i="1"/>
  <c r="BY106" i="1" s="1"/>
  <c r="BY107" i="1" s="1"/>
  <c r="BY109" i="1" s="1"/>
  <c r="BY79" i="1"/>
  <c r="X92" i="1"/>
  <c r="X93" i="1"/>
  <c r="X90" i="1"/>
  <c r="X91" i="1" s="1"/>
  <c r="X87" i="1"/>
  <c r="X88" i="1" s="1"/>
  <c r="X89" i="1" s="1"/>
  <c r="W104" i="1"/>
  <c r="W106" i="1" s="1"/>
  <c r="W107" i="1" s="1"/>
  <c r="W109" i="1" s="1"/>
  <c r="W110" i="1" s="1"/>
  <c r="W111" i="1" s="1"/>
  <c r="W79" i="1"/>
  <c r="CN104" i="1"/>
  <c r="CN106" i="1" s="1"/>
  <c r="CN107" i="1" s="1"/>
  <c r="CN109" i="1" s="1"/>
  <c r="CN110" i="1" s="1"/>
  <c r="CN111" i="1" s="1"/>
  <c r="CN79" i="1"/>
  <c r="BU113" i="1"/>
  <c r="BU105" i="1"/>
  <c r="BU80" i="1"/>
  <c r="BU132" i="1" s="1"/>
  <c r="CY92" i="1"/>
  <c r="CY93" i="1"/>
  <c r="CY87" i="1"/>
  <c r="CY88" i="1" s="1"/>
  <c r="CY89" i="1" s="1"/>
  <c r="CY90" i="1"/>
  <c r="CY91" i="1" s="1"/>
  <c r="BF104" i="1"/>
  <c r="BF106" i="1" s="1"/>
  <c r="BF107" i="1" s="1"/>
  <c r="BF109" i="1" s="1"/>
  <c r="BF79" i="1"/>
  <c r="DB90" i="1"/>
  <c r="DB91" i="1" s="1"/>
  <c r="DB87" i="1"/>
  <c r="DB88" i="1" s="1"/>
  <c r="DB89" i="1" s="1"/>
  <c r="W92" i="1"/>
  <c r="W93" i="1"/>
  <c r="W90" i="1"/>
  <c r="W91" i="1" s="1"/>
  <c r="W87" i="1"/>
  <c r="W88" i="1" s="1"/>
  <c r="W89" i="1" s="1"/>
  <c r="X104" i="1"/>
  <c r="X106" i="1" s="1"/>
  <c r="X107" i="1" s="1"/>
  <c r="X109" i="1" s="1"/>
  <c r="X110" i="1" s="1"/>
  <c r="X111" i="1" s="1"/>
  <c r="X79" i="1"/>
  <c r="CR104" i="1"/>
  <c r="CR106" i="1" s="1"/>
  <c r="CR107" i="1" s="1"/>
  <c r="CR109" i="1" s="1"/>
  <c r="CR110" i="1" s="1"/>
  <c r="CR111" i="1" s="1"/>
  <c r="CR79" i="1"/>
  <c r="AV113" i="1"/>
  <c r="AV114" i="1" s="1"/>
  <c r="AV105" i="1"/>
  <c r="AV80" i="1"/>
  <c r="AV132" i="1" s="1"/>
  <c r="AG93" i="1"/>
  <c r="AG92" i="1"/>
  <c r="AG87" i="1"/>
  <c r="AG88" i="1" s="1"/>
  <c r="AG89" i="1" s="1"/>
  <c r="AG90" i="1"/>
  <c r="AG91" i="1" s="1"/>
  <c r="BL104" i="1"/>
  <c r="BL106" i="1" s="1"/>
  <c r="BL107" i="1" s="1"/>
  <c r="BL109" i="1" s="1"/>
  <c r="BL79" i="1"/>
  <c r="CR93" i="1"/>
  <c r="CR92" i="1"/>
  <c r="CR90" i="1"/>
  <c r="CR91" i="1" s="1"/>
  <c r="CR87" i="1"/>
  <c r="CR88" i="1" s="1"/>
  <c r="CR89" i="1" s="1"/>
  <c r="AA104" i="1"/>
  <c r="AA106" i="1" s="1"/>
  <c r="AA107" i="1" s="1"/>
  <c r="AA109" i="1" s="1"/>
  <c r="AA79" i="1"/>
  <c r="CI104" i="1"/>
  <c r="CI106" i="1" s="1"/>
  <c r="CI107" i="1" s="1"/>
  <c r="CI109" i="1" s="1"/>
  <c r="CI110" i="1" s="1"/>
  <c r="CI111" i="1" s="1"/>
  <c r="CI79" i="1"/>
  <c r="BJ104" i="1"/>
  <c r="BJ106" i="1" s="1"/>
  <c r="BJ107" i="1" s="1"/>
  <c r="BJ109" i="1" s="1"/>
  <c r="BJ110" i="1" s="1"/>
  <c r="BJ111" i="1" s="1"/>
  <c r="BJ79" i="1"/>
  <c r="DH113" i="1"/>
  <c r="DH114" i="1" s="1"/>
  <c r="DH105" i="1"/>
  <c r="DH80" i="1"/>
  <c r="DH132" i="1" s="1"/>
  <c r="CX104" i="1"/>
  <c r="CX106" i="1" s="1"/>
  <c r="CX107" i="1" s="1"/>
  <c r="CX109" i="1" s="1"/>
  <c r="CX110" i="1" s="1"/>
  <c r="CX111" i="1" s="1"/>
  <c r="CX79" i="1"/>
  <c r="AC104" i="1"/>
  <c r="AC106" i="1" s="1"/>
  <c r="AC107" i="1" s="1"/>
  <c r="AC109" i="1" s="1"/>
  <c r="AC79" i="1"/>
  <c r="H104" i="1"/>
  <c r="H106" i="1" s="1"/>
  <c r="H107" i="1" s="1"/>
  <c r="H109" i="1" s="1"/>
  <c r="H110" i="1" s="1"/>
  <c r="H79" i="1"/>
  <c r="P114" i="1"/>
  <c r="DK104" i="1"/>
  <c r="DK106" i="1" s="1"/>
  <c r="DK107" i="1" s="1"/>
  <c r="DK79" i="1"/>
  <c r="CU104" i="1"/>
  <c r="CU106" i="1" s="1"/>
  <c r="CU107" i="1" s="1"/>
  <c r="CU109" i="1" s="1"/>
  <c r="CU110" i="1" s="1"/>
  <c r="CU79" i="1"/>
  <c r="CE104" i="1"/>
  <c r="CE106" i="1" s="1"/>
  <c r="CE107" i="1" s="1"/>
  <c r="CE109" i="1" s="1"/>
  <c r="CE110" i="1" s="1"/>
  <c r="CE111" i="1" s="1"/>
  <c r="CE79" i="1"/>
  <c r="K104" i="1"/>
  <c r="K106" i="1" s="1"/>
  <c r="K107" i="1" s="1"/>
  <c r="K109" i="1" s="1"/>
  <c r="K110" i="1" s="1"/>
  <c r="K111" i="1" s="1"/>
  <c r="K79" i="1"/>
  <c r="AH113" i="1"/>
  <c r="AH105" i="1"/>
  <c r="AH80" i="1"/>
  <c r="AH132" i="1" s="1"/>
  <c r="CY104" i="1"/>
  <c r="CY106" i="1" s="1"/>
  <c r="CY107" i="1" s="1"/>
  <c r="CY109" i="1" s="1"/>
  <c r="CY110" i="1" s="1"/>
  <c r="CY111" i="1" s="1"/>
  <c r="CY79" i="1"/>
  <c r="CA104" i="1"/>
  <c r="CA106" i="1" s="1"/>
  <c r="CA107" i="1" s="1"/>
  <c r="CA109" i="1" s="1"/>
  <c r="CA79" i="1"/>
  <c r="CF104" i="1"/>
  <c r="CF106" i="1" s="1"/>
  <c r="CF107" i="1" s="1"/>
  <c r="CF109" i="1" s="1"/>
  <c r="CF110" i="1" s="1"/>
  <c r="CF111" i="1" s="1"/>
  <c r="CF79" i="1"/>
  <c r="AZ104" i="1"/>
  <c r="AZ106" i="1" s="1"/>
  <c r="AZ107" i="1" s="1"/>
  <c r="AZ109" i="1" s="1"/>
  <c r="AZ110" i="1" s="1"/>
  <c r="AZ111" i="1" s="1"/>
  <c r="AZ79" i="1"/>
  <c r="L104" i="1"/>
  <c r="L106" i="1" s="1"/>
  <c r="L107" i="1" s="1"/>
  <c r="L109" i="1" s="1"/>
  <c r="L79" i="1"/>
  <c r="CQ104" i="1"/>
  <c r="CQ106" i="1" s="1"/>
  <c r="CQ107" i="1" s="1"/>
  <c r="CQ109" i="1" s="1"/>
  <c r="CQ110" i="1" s="1"/>
  <c r="CQ111" i="1" s="1"/>
  <c r="CQ79" i="1"/>
  <c r="F126" i="1"/>
  <c r="F117" i="1"/>
  <c r="F119" i="1" s="1"/>
  <c r="F121" i="1" s="1"/>
  <c r="F138" i="1"/>
  <c r="F71" i="1"/>
  <c r="F74" i="1" s="1"/>
  <c r="F56" i="1"/>
  <c r="AS104" i="1"/>
  <c r="AS106" i="1" s="1"/>
  <c r="AS107" i="1" s="1"/>
  <c r="AS109" i="1" s="1"/>
  <c r="AS110" i="1" s="1"/>
  <c r="AS111" i="1" s="1"/>
  <c r="AS79" i="1"/>
  <c r="BX104" i="1"/>
  <c r="BX106" i="1" s="1"/>
  <c r="BX107" i="1" s="1"/>
  <c r="BX109" i="1" s="1"/>
  <c r="BX110" i="1" s="1"/>
  <c r="BX111" i="1" s="1"/>
  <c r="BX79" i="1"/>
  <c r="D104" i="1"/>
  <c r="D106" i="1" s="1"/>
  <c r="D107" i="1" s="1"/>
  <c r="D109" i="1" s="1"/>
  <c r="D110" i="1" s="1"/>
  <c r="D111" i="1" s="1"/>
  <c r="D79" i="1"/>
  <c r="BA113" i="1"/>
  <c r="BA105" i="1"/>
  <c r="BA80" i="1"/>
  <c r="BA132" i="1" s="1"/>
  <c r="CT93" i="1"/>
  <c r="CT90" i="1"/>
  <c r="CT91" i="1" s="1"/>
  <c r="CT92" i="1"/>
  <c r="CT87" i="1"/>
  <c r="CT88" i="1" s="1"/>
  <c r="CT89" i="1" s="1"/>
  <c r="BF90" i="1"/>
  <c r="BF91" i="1" s="1"/>
  <c r="BF87" i="1"/>
  <c r="BF88" i="1" s="1"/>
  <c r="BF89" i="1" s="1"/>
  <c r="AF104" i="1"/>
  <c r="AF106" i="1" s="1"/>
  <c r="AF107" i="1" s="1"/>
  <c r="AF109" i="1" s="1"/>
  <c r="AF110" i="1" s="1"/>
  <c r="AF111" i="1" s="1"/>
  <c r="AF79" i="1"/>
  <c r="CL104" i="1"/>
  <c r="CL106" i="1" s="1"/>
  <c r="CL107" i="1" s="1"/>
  <c r="CL109" i="1" s="1"/>
  <c r="CL110" i="1" s="1"/>
  <c r="CL79" i="1"/>
  <c r="Y93" i="1"/>
  <c r="Y87" i="1"/>
  <c r="Y88" i="1" s="1"/>
  <c r="Y89" i="1" s="1"/>
  <c r="Y92" i="1"/>
  <c r="Y90" i="1"/>
  <c r="Y91" i="1" s="1"/>
  <c r="BO104" i="1"/>
  <c r="BO106" i="1" s="1"/>
  <c r="BO107" i="1" s="1"/>
  <c r="BO109" i="1" s="1"/>
  <c r="BO79" i="1"/>
  <c r="DA104" i="1"/>
  <c r="DA106" i="1" s="1"/>
  <c r="DA107" i="1" s="1"/>
  <c r="DA109" i="1" s="1"/>
  <c r="DA110" i="1" s="1"/>
  <c r="DA111" i="1" s="1"/>
  <c r="DA79" i="1"/>
  <c r="AW104" i="1"/>
  <c r="AW106" i="1" s="1"/>
  <c r="AW107" i="1" s="1"/>
  <c r="AW109" i="1" s="1"/>
  <c r="AW110" i="1" s="1"/>
  <c r="AW111" i="1" s="1"/>
  <c r="AW79" i="1"/>
  <c r="AG104" i="1"/>
  <c r="AG106" i="1" s="1"/>
  <c r="AG107" i="1" s="1"/>
  <c r="AG109" i="1" s="1"/>
  <c r="AG110" i="1" s="1"/>
  <c r="AG111" i="1" s="1"/>
  <c r="AG79" i="1"/>
  <c r="CP104" i="1"/>
  <c r="CP106" i="1" s="1"/>
  <c r="CP107" i="1" s="1"/>
  <c r="CP109" i="1" s="1"/>
  <c r="CP110" i="1" s="1"/>
  <c r="CP111" i="1" s="1"/>
  <c r="CP79" i="1"/>
  <c r="AB104" i="1"/>
  <c r="AB106" i="1" s="1"/>
  <c r="AB107" i="1" s="1"/>
  <c r="AB109" i="1" s="1"/>
  <c r="AB110" i="1" s="1"/>
  <c r="AB111" i="1" s="1"/>
  <c r="AB79" i="1"/>
  <c r="BZ104" i="1"/>
  <c r="BZ106" i="1" s="1"/>
  <c r="BZ107" i="1" s="1"/>
  <c r="BZ109" i="1" s="1"/>
  <c r="BZ79" i="1"/>
  <c r="Z113" i="1"/>
  <c r="Z114" i="1" s="1"/>
  <c r="Z105" i="1"/>
  <c r="Z80" i="1"/>
  <c r="Z132" i="1" s="1"/>
  <c r="BP92" i="1"/>
  <c r="BP87" i="1"/>
  <c r="BP88" i="1" s="1"/>
  <c r="BP89" i="1" s="1"/>
  <c r="BP90" i="1"/>
  <c r="BP91" i="1" s="1"/>
  <c r="BS93" i="1"/>
  <c r="BS92" i="1"/>
  <c r="BS87" i="1"/>
  <c r="BS88" i="1" s="1"/>
  <c r="BS89" i="1" s="1"/>
  <c r="BS90" i="1"/>
  <c r="BS91" i="1" s="1"/>
  <c r="CZ113" i="1"/>
  <c r="CZ114" i="1" s="1"/>
  <c r="CZ105" i="1"/>
  <c r="CZ80" i="1"/>
  <c r="CZ132" i="1" s="1"/>
  <c r="AP93" i="1"/>
  <c r="AP92" i="1"/>
  <c r="AP90" i="1"/>
  <c r="AP91" i="1" s="1"/>
  <c r="AP87" i="1"/>
  <c r="AP88" i="1" s="1"/>
  <c r="AP89" i="1" s="1"/>
  <c r="CQ92" i="1"/>
  <c r="CQ93" i="1"/>
  <c r="CQ90" i="1"/>
  <c r="CQ91" i="1" s="1"/>
  <c r="CQ87" i="1"/>
  <c r="CQ88" i="1" s="1"/>
  <c r="CQ89" i="1" s="1"/>
  <c r="AM93" i="1"/>
  <c r="AM92" i="1"/>
  <c r="AM87" i="1"/>
  <c r="AM88" i="1" s="1"/>
  <c r="AM89" i="1" s="1"/>
  <c r="AM90" i="1"/>
  <c r="AM91" i="1" s="1"/>
  <c r="DC87" i="1"/>
  <c r="DC88" i="1" s="1"/>
  <c r="DC89" i="1" s="1"/>
  <c r="DC90" i="1"/>
  <c r="DC91" i="1" s="1"/>
  <c r="DC92" i="1"/>
  <c r="AI93" i="1"/>
  <c r="AI87" i="1"/>
  <c r="AI88" i="1" s="1"/>
  <c r="AI89" i="1" s="1"/>
  <c r="AI90" i="1"/>
  <c r="AI91" i="1" s="1"/>
  <c r="AI92" i="1"/>
  <c r="BV104" i="1"/>
  <c r="BV106" i="1" s="1"/>
  <c r="BV107" i="1" s="1"/>
  <c r="BV109" i="1" s="1"/>
  <c r="BV79" i="1"/>
  <c r="DB104" i="1"/>
  <c r="DB106" i="1" s="1"/>
  <c r="DB107" i="1" s="1"/>
  <c r="DB109" i="1" s="1"/>
  <c r="DB110" i="1" s="1"/>
  <c r="DB79" i="1"/>
  <c r="AH114" i="1"/>
  <c r="BB90" i="1"/>
  <c r="BB91" i="1" s="1"/>
  <c r="CW104" i="1"/>
  <c r="CW106" i="1" s="1"/>
  <c r="CW107" i="1" s="1"/>
  <c r="CW109" i="1" s="1"/>
  <c r="CW110" i="1" s="1"/>
  <c r="CW111" i="1" s="1"/>
  <c r="CW79" i="1"/>
  <c r="AY126" i="1"/>
  <c r="AY138" i="1"/>
  <c r="AY117" i="1"/>
  <c r="AY119" i="1" s="1"/>
  <c r="AY121" i="1" s="1"/>
  <c r="AY71" i="1"/>
  <c r="AY74" i="1" s="1"/>
  <c r="AY56" i="1"/>
  <c r="AI104" i="1"/>
  <c r="AI106" i="1" s="1"/>
  <c r="AI107" i="1" s="1"/>
  <c r="AI109" i="1" s="1"/>
  <c r="AI110" i="1" s="1"/>
  <c r="AI111" i="1" s="1"/>
  <c r="AI79" i="1"/>
  <c r="BM104" i="1"/>
  <c r="BM106" i="1" s="1"/>
  <c r="BM107" i="1" s="1"/>
  <c r="BM109" i="1" s="1"/>
  <c r="BM110" i="1" s="1"/>
  <c r="BM111" i="1" s="1"/>
  <c r="BM79" i="1"/>
  <c r="Q104" i="1"/>
  <c r="Q106" i="1" s="1"/>
  <c r="Q107" i="1" s="1"/>
  <c r="Q109" i="1" s="1"/>
  <c r="Q79" i="1"/>
  <c r="DG104" i="1"/>
  <c r="DG106" i="1" s="1"/>
  <c r="DG107" i="1" s="1"/>
  <c r="DG109" i="1" s="1"/>
  <c r="DG110" i="1" s="1"/>
  <c r="DG79" i="1"/>
  <c r="B113" i="1"/>
  <c r="B105" i="1"/>
  <c r="B80" i="1"/>
  <c r="B132" i="1" s="1"/>
  <c r="CG104" i="1"/>
  <c r="CG106" i="1" s="1"/>
  <c r="CG107" i="1" s="1"/>
  <c r="CG109" i="1" s="1"/>
  <c r="CG110" i="1" s="1"/>
  <c r="CG79" i="1"/>
  <c r="V104" i="1"/>
  <c r="V106" i="1" s="1"/>
  <c r="V107" i="1" s="1"/>
  <c r="V109" i="1" s="1"/>
  <c r="V110" i="1" s="1"/>
  <c r="V111" i="1" s="1"/>
  <c r="V79" i="1"/>
  <c r="DF104" i="1"/>
  <c r="DF106" i="1" s="1"/>
  <c r="DF107" i="1" s="1"/>
  <c r="DF109" i="1" s="1"/>
  <c r="DF110" i="1" s="1"/>
  <c r="DF79" i="1"/>
  <c r="Q113" i="1" l="1"/>
  <c r="Q105" i="1"/>
  <c r="Q80" i="1"/>
  <c r="Q132" i="1" s="1"/>
  <c r="D113" i="1"/>
  <c r="D105" i="1"/>
  <c r="D80" i="1"/>
  <c r="D132" i="1" s="1"/>
  <c r="CH113" i="1"/>
  <c r="CH105" i="1"/>
  <c r="CH80" i="1"/>
  <c r="CH132" i="1" s="1"/>
  <c r="CS113" i="1"/>
  <c r="CS114" i="1" s="1"/>
  <c r="CS105" i="1"/>
  <c r="CS80" i="1"/>
  <c r="CS132" i="1" s="1"/>
  <c r="CK113" i="1"/>
  <c r="CK105" i="1"/>
  <c r="CK80" i="1"/>
  <c r="CK132" i="1" s="1"/>
  <c r="BS113" i="1"/>
  <c r="BS114" i="1" s="1"/>
  <c r="BS105" i="1"/>
  <c r="BS80" i="1"/>
  <c r="BS132" i="1" s="1"/>
  <c r="BC113" i="1"/>
  <c r="BC105" i="1"/>
  <c r="BC80" i="1"/>
  <c r="BC132" i="1" s="1"/>
  <c r="DC113" i="1"/>
  <c r="DC114" i="1" s="1"/>
  <c r="DC105" i="1"/>
  <c r="DC80" i="1"/>
  <c r="DC132" i="1" s="1"/>
  <c r="CX113" i="1"/>
  <c r="CX114" i="1" s="1"/>
  <c r="CX105" i="1"/>
  <c r="CX80" i="1"/>
  <c r="CX132" i="1" s="1"/>
  <c r="CV113" i="1"/>
  <c r="CV114" i="1" s="1"/>
  <c r="CV105" i="1"/>
  <c r="CV80" i="1"/>
  <c r="CV132" i="1" s="1"/>
  <c r="CC113" i="1"/>
  <c r="CC105" i="1"/>
  <c r="CC80" i="1"/>
  <c r="CC132" i="1" s="1"/>
  <c r="CN113" i="1"/>
  <c r="CN105" i="1"/>
  <c r="CN80" i="1"/>
  <c r="CN132" i="1" s="1"/>
  <c r="BY113" i="1"/>
  <c r="BY105" i="1"/>
  <c r="BY80" i="1"/>
  <c r="BY132" i="1" s="1"/>
  <c r="DJ105" i="1"/>
  <c r="DJ80" i="1"/>
  <c r="DJ132" i="1" s="1"/>
  <c r="G113" i="1"/>
  <c r="G114" i="1" s="1"/>
  <c r="G105" i="1"/>
  <c r="G80" i="1"/>
  <c r="G132" i="1" s="1"/>
  <c r="BX113" i="1"/>
  <c r="BX105" i="1"/>
  <c r="BX80" i="1"/>
  <c r="BX132" i="1" s="1"/>
  <c r="K113" i="1"/>
  <c r="K105" i="1"/>
  <c r="K80" i="1"/>
  <c r="K132" i="1" s="1"/>
  <c r="E113" i="1"/>
  <c r="E105" i="1"/>
  <c r="E80" i="1"/>
  <c r="E132" i="1" s="1"/>
  <c r="AD113" i="1"/>
  <c r="AD105" i="1"/>
  <c r="AD80" i="1"/>
  <c r="AD132" i="1" s="1"/>
  <c r="DI113" i="1"/>
  <c r="DI114" i="1" s="1"/>
  <c r="DI105" i="1"/>
  <c r="DI80" i="1"/>
  <c r="DI132" i="1" s="1"/>
  <c r="CM105" i="1"/>
  <c r="CM113" i="1"/>
  <c r="CM80" i="1"/>
  <c r="CM132" i="1" s="1"/>
  <c r="CD105" i="1"/>
  <c r="CD113" i="1"/>
  <c r="CD80" i="1"/>
  <c r="CD132" i="1" s="1"/>
  <c r="Y113" i="1"/>
  <c r="Y114" i="1" s="1"/>
  <c r="Y105" i="1"/>
  <c r="Y80" i="1"/>
  <c r="Y132" i="1" s="1"/>
  <c r="BI113" i="1"/>
  <c r="BI105" i="1"/>
  <c r="BI80" i="1"/>
  <c r="BI132" i="1" s="1"/>
  <c r="AJ113" i="1"/>
  <c r="AJ114" i="1" s="1"/>
  <c r="AJ105" i="1"/>
  <c r="AJ80" i="1"/>
  <c r="AJ132" i="1" s="1"/>
  <c r="AM113" i="1"/>
  <c r="AM114" i="1" s="1"/>
  <c r="AM105" i="1"/>
  <c r="AM80" i="1"/>
  <c r="AM132" i="1" s="1"/>
  <c r="AN113" i="1"/>
  <c r="AN114" i="1" s="1"/>
  <c r="AN105" i="1"/>
  <c r="AN80" i="1"/>
  <c r="AN132" i="1" s="1"/>
  <c r="AR113" i="1"/>
  <c r="AR105" i="1"/>
  <c r="AR80" i="1"/>
  <c r="AR132" i="1" s="1"/>
  <c r="AB113" i="1"/>
  <c r="AB105" i="1"/>
  <c r="AB80" i="1"/>
  <c r="AB132" i="1" s="1"/>
  <c r="BV113" i="1"/>
  <c r="BV105" i="1"/>
  <c r="BV80" i="1"/>
  <c r="BV132" i="1" s="1"/>
  <c r="CI105" i="1"/>
  <c r="CI113" i="1"/>
  <c r="CI80" i="1"/>
  <c r="CI132" i="1" s="1"/>
  <c r="BL113" i="1"/>
  <c r="BL105" i="1"/>
  <c r="BL80" i="1"/>
  <c r="BL132" i="1" s="1"/>
  <c r="W105" i="1"/>
  <c r="W113" i="1"/>
  <c r="W114" i="1" s="1"/>
  <c r="W80" i="1"/>
  <c r="W132" i="1" s="1"/>
  <c r="DE113" i="1"/>
  <c r="DE114" i="1" s="1"/>
  <c r="DE105" i="1"/>
  <c r="DE80" i="1"/>
  <c r="DE132" i="1" s="1"/>
  <c r="O113" i="1"/>
  <c r="O105" i="1"/>
  <c r="O80" i="1"/>
  <c r="O132" i="1" s="1"/>
  <c r="AP113" i="1"/>
  <c r="AP114" i="1" s="1"/>
  <c r="AP105" i="1"/>
  <c r="AP80" i="1"/>
  <c r="AP132" i="1" s="1"/>
  <c r="T113" i="1"/>
  <c r="T105" i="1"/>
  <c r="T80" i="1"/>
  <c r="T132" i="1" s="1"/>
  <c r="DD113" i="1"/>
  <c r="DD114" i="1" s="1"/>
  <c r="DD105" i="1"/>
  <c r="DD80" i="1"/>
  <c r="DD132" i="1" s="1"/>
  <c r="M113" i="1"/>
  <c r="M105" i="1"/>
  <c r="M80" i="1"/>
  <c r="M132" i="1" s="1"/>
  <c r="J113" i="1"/>
  <c r="J105" i="1"/>
  <c r="J80" i="1"/>
  <c r="J132" i="1" s="1"/>
  <c r="AE113" i="1"/>
  <c r="AE105" i="1"/>
  <c r="AE80" i="1"/>
  <c r="AE132" i="1" s="1"/>
  <c r="AY104" i="1"/>
  <c r="AY106" i="1" s="1"/>
  <c r="AY107" i="1" s="1"/>
  <c r="AY109" i="1" s="1"/>
  <c r="AY110" i="1" s="1"/>
  <c r="AY111" i="1" s="1"/>
  <c r="AY79" i="1"/>
  <c r="DB113" i="1"/>
  <c r="DB105" i="1"/>
  <c r="DB80" i="1"/>
  <c r="DB132" i="1" s="1"/>
  <c r="DA113" i="1"/>
  <c r="DA114" i="1" s="1"/>
  <c r="DA105" i="1"/>
  <c r="DA80" i="1"/>
  <c r="DA132" i="1" s="1"/>
  <c r="DK105" i="1"/>
  <c r="DK80" i="1"/>
  <c r="DK132" i="1" s="1"/>
  <c r="AS113" i="1"/>
  <c r="AS114" i="1" s="1"/>
  <c r="AS105" i="1"/>
  <c r="AS80" i="1"/>
  <c r="AS132" i="1" s="1"/>
  <c r="H113" i="1"/>
  <c r="H105" i="1"/>
  <c r="H80" i="1"/>
  <c r="H132" i="1" s="1"/>
  <c r="CR113" i="1"/>
  <c r="CR105" i="1"/>
  <c r="CR80" i="1"/>
  <c r="CR132" i="1" s="1"/>
  <c r="AK113" i="1"/>
  <c r="AK105" i="1"/>
  <c r="AK80" i="1"/>
  <c r="AK132" i="1" s="1"/>
  <c r="I113" i="1"/>
  <c r="I105" i="1"/>
  <c r="I80" i="1"/>
  <c r="I132" i="1" s="1"/>
  <c r="C113" i="1"/>
  <c r="C105" i="1"/>
  <c r="C80" i="1"/>
  <c r="C132" i="1" s="1"/>
  <c r="CO113" i="1"/>
  <c r="CO114" i="1" s="1"/>
  <c r="CO105" i="1"/>
  <c r="CO80" i="1"/>
  <c r="CO132" i="1" s="1"/>
  <c r="BJ113" i="1"/>
  <c r="BJ105" i="1"/>
  <c r="BJ80" i="1"/>
  <c r="BJ132" i="1" s="1"/>
  <c r="CG105" i="1"/>
  <c r="CG80" i="1"/>
  <c r="CG132" i="1" s="1"/>
  <c r="CP113" i="1"/>
  <c r="CP105" i="1"/>
  <c r="CP80" i="1"/>
  <c r="CP132" i="1" s="1"/>
  <c r="CQ113" i="1"/>
  <c r="CQ105" i="1"/>
  <c r="CQ80" i="1"/>
  <c r="CQ132" i="1" s="1"/>
  <c r="CA113" i="1"/>
  <c r="CA105" i="1"/>
  <c r="CA80" i="1"/>
  <c r="CA132" i="1" s="1"/>
  <c r="DF113" i="1"/>
  <c r="DF114" i="1" s="1"/>
  <c r="DF105" i="1"/>
  <c r="DF80" i="1"/>
  <c r="DF132" i="1" s="1"/>
  <c r="BO113" i="1"/>
  <c r="BO105" i="1"/>
  <c r="BO80" i="1"/>
  <c r="BO132" i="1" s="1"/>
  <c r="CW113" i="1"/>
  <c r="CW114" i="1" s="1"/>
  <c r="CW105" i="1"/>
  <c r="CW80" i="1"/>
  <c r="CW132" i="1" s="1"/>
  <c r="AF113" i="1"/>
  <c r="AF114" i="1" s="1"/>
  <c r="AF105" i="1"/>
  <c r="AF80" i="1"/>
  <c r="AF132" i="1" s="1"/>
  <c r="AA113" i="1"/>
  <c r="AA105" i="1"/>
  <c r="AA80" i="1"/>
  <c r="AA132" i="1" s="1"/>
  <c r="CJ113" i="1"/>
  <c r="CJ105" i="1"/>
  <c r="CJ80" i="1"/>
  <c r="CJ132" i="1" s="1"/>
  <c r="BB104" i="1"/>
  <c r="BB106" i="1" s="1"/>
  <c r="BB107" i="1" s="1"/>
  <c r="BB109" i="1" s="1"/>
  <c r="BB110" i="1" s="1"/>
  <c r="BB111" i="1" s="1"/>
  <c r="BB79" i="1"/>
  <c r="S113" i="1"/>
  <c r="S114" i="1" s="1"/>
  <c r="S105" i="1"/>
  <c r="S80" i="1"/>
  <c r="S132" i="1" s="1"/>
  <c r="CF113" i="1"/>
  <c r="CF114" i="1" s="1"/>
  <c r="CF105" i="1"/>
  <c r="CF80" i="1"/>
  <c r="CF132" i="1" s="1"/>
  <c r="BM105" i="1"/>
  <c r="BM113" i="1"/>
  <c r="BM80" i="1"/>
  <c r="BM132" i="1" s="1"/>
  <c r="CL113" i="1"/>
  <c r="CL105" i="1"/>
  <c r="CL80" i="1"/>
  <c r="CL132" i="1" s="1"/>
  <c r="AG113" i="1"/>
  <c r="AG114" i="1" s="1"/>
  <c r="AG105" i="1"/>
  <c r="AG80" i="1"/>
  <c r="AG132" i="1" s="1"/>
  <c r="L113" i="1"/>
  <c r="L105" i="1"/>
  <c r="L80" i="1"/>
  <c r="L132" i="1" s="1"/>
  <c r="CY113" i="1"/>
  <c r="CY114" i="1" s="1"/>
  <c r="CY105" i="1"/>
  <c r="CY80" i="1"/>
  <c r="CY132" i="1" s="1"/>
  <c r="CE113" i="1"/>
  <c r="CE105" i="1"/>
  <c r="CE80" i="1"/>
  <c r="CE132" i="1" s="1"/>
  <c r="DG113" i="1"/>
  <c r="DG114" i="1" s="1"/>
  <c r="DG105" i="1"/>
  <c r="DG80" i="1"/>
  <c r="DG132" i="1" s="1"/>
  <c r="AI113" i="1"/>
  <c r="AI105" i="1"/>
  <c r="AI80" i="1"/>
  <c r="AI132" i="1" s="1"/>
  <c r="BZ113" i="1"/>
  <c r="BZ105" i="1"/>
  <c r="BZ80" i="1"/>
  <c r="BZ132" i="1" s="1"/>
  <c r="AC113" i="1"/>
  <c r="AC105" i="1"/>
  <c r="AC80" i="1"/>
  <c r="AC132" i="1" s="1"/>
  <c r="X113" i="1"/>
  <c r="X114" i="1" s="1"/>
  <c r="X105" i="1"/>
  <c r="X80" i="1"/>
  <c r="X132" i="1" s="1"/>
  <c r="BR105" i="1"/>
  <c r="BR113" i="1"/>
  <c r="BR80" i="1"/>
  <c r="BR132" i="1" s="1"/>
  <c r="BQ113" i="1"/>
  <c r="BQ105" i="1"/>
  <c r="BQ80" i="1"/>
  <c r="BQ132" i="1" s="1"/>
  <c r="BE113" i="1"/>
  <c r="BE105" i="1"/>
  <c r="BE80" i="1"/>
  <c r="BE132" i="1" s="1"/>
  <c r="U113" i="1"/>
  <c r="U105" i="1"/>
  <c r="U80" i="1"/>
  <c r="U132" i="1" s="1"/>
  <c r="BP113" i="1"/>
  <c r="BP105" i="1"/>
  <c r="BP80" i="1"/>
  <c r="BP132" i="1" s="1"/>
  <c r="AL104" i="1"/>
  <c r="AL106" i="1" s="1"/>
  <c r="AL107" i="1" s="1"/>
  <c r="AL109" i="1" s="1"/>
  <c r="AL110" i="1" s="1"/>
  <c r="AL111" i="1" s="1"/>
  <c r="AL79" i="1"/>
  <c r="AO113" i="1"/>
  <c r="AO114" i="1" s="1"/>
  <c r="AO105" i="1"/>
  <c r="AO80" i="1"/>
  <c r="AO132" i="1" s="1"/>
  <c r="AQ113" i="1"/>
  <c r="AQ114" i="1" s="1"/>
  <c r="AQ105" i="1"/>
  <c r="AQ80" i="1"/>
  <c r="AQ132" i="1" s="1"/>
  <c r="BT113" i="1"/>
  <c r="BT114" i="1" s="1"/>
  <c r="BT105" i="1"/>
  <c r="BT80" i="1"/>
  <c r="BT132" i="1" s="1"/>
  <c r="AX113" i="1"/>
  <c r="AX105" i="1"/>
  <c r="AX80" i="1"/>
  <c r="AX132" i="1" s="1"/>
  <c r="AT105" i="1"/>
  <c r="AT113" i="1"/>
  <c r="AT114" i="1" s="1"/>
  <c r="AT80" i="1"/>
  <c r="AT132" i="1" s="1"/>
  <c r="BW113" i="1"/>
  <c r="BW105" i="1"/>
  <c r="BW80" i="1"/>
  <c r="BW132" i="1" s="1"/>
  <c r="BF113" i="1"/>
  <c r="BF105" i="1"/>
  <c r="BF80" i="1"/>
  <c r="BF132" i="1" s="1"/>
  <c r="AU113" i="1"/>
  <c r="AU105" i="1"/>
  <c r="AU80" i="1"/>
  <c r="AU132" i="1" s="1"/>
  <c r="BG113" i="1"/>
  <c r="BG105" i="1"/>
  <c r="BG80" i="1"/>
  <c r="BG132" i="1" s="1"/>
  <c r="V105" i="1"/>
  <c r="V113" i="1"/>
  <c r="V114" i="1" s="1"/>
  <c r="V80" i="1"/>
  <c r="V132" i="1" s="1"/>
  <c r="AW113" i="1"/>
  <c r="AW105" i="1"/>
  <c r="AW80" i="1"/>
  <c r="AW132" i="1" s="1"/>
  <c r="F104" i="1"/>
  <c r="F106" i="1" s="1"/>
  <c r="F107" i="1" s="1"/>
  <c r="F109" i="1" s="1"/>
  <c r="F110" i="1" s="1"/>
  <c r="F111" i="1" s="1"/>
  <c r="F79" i="1"/>
  <c r="AZ113" i="1"/>
  <c r="AZ105" i="1"/>
  <c r="AZ80" i="1"/>
  <c r="AZ132" i="1" s="1"/>
  <c r="CU113" i="1"/>
  <c r="CU114" i="1" s="1"/>
  <c r="CU105" i="1"/>
  <c r="CU80" i="1"/>
  <c r="CU132" i="1" s="1"/>
  <c r="CT113" i="1"/>
  <c r="CT114" i="1" s="1"/>
  <c r="CT105" i="1"/>
  <c r="CT80" i="1"/>
  <c r="CT132" i="1" s="1"/>
  <c r="BH113" i="1"/>
  <c r="BH114" i="1" s="1"/>
  <c r="BH105" i="1"/>
  <c r="BH80" i="1"/>
  <c r="BH132" i="1" s="1"/>
  <c r="N104" i="1"/>
  <c r="N106" i="1" s="1"/>
  <c r="N107" i="1" s="1"/>
  <c r="N109" i="1" s="1"/>
  <c r="N110" i="1" s="1"/>
  <c r="N111" i="1" s="1"/>
  <c r="N79" i="1"/>
  <c r="F113" i="1" l="1"/>
  <c r="F105" i="1"/>
  <c r="F80" i="1"/>
  <c r="F132" i="1" s="1"/>
  <c r="N113" i="1"/>
  <c r="N105" i="1"/>
  <c r="N80" i="1"/>
  <c r="N132" i="1" s="1"/>
  <c r="AY113" i="1"/>
  <c r="AY105" i="1"/>
  <c r="AY80" i="1"/>
  <c r="AY132" i="1" s="1"/>
  <c r="AL113" i="1"/>
  <c r="AL114" i="1" s="1"/>
  <c r="AL105" i="1"/>
  <c r="AL80" i="1"/>
  <c r="AL132" i="1" s="1"/>
  <c r="BB113" i="1"/>
  <c r="BB105" i="1"/>
  <c r="BB80" i="1"/>
  <c r="BB132" i="1" s="1"/>
</calcChain>
</file>

<file path=xl/sharedStrings.xml><?xml version="1.0" encoding="utf-8"?>
<sst xmlns="http://schemas.openxmlformats.org/spreadsheetml/2006/main" count="1662" uniqueCount="494">
  <si>
    <t xml:space="preserve"> APPENDIX 1 ;                                          PISTON ENGINE   PERFORMANCE;  28 JANUARY  2005   NEWCOPY Sheet 2, Amended 11 June 2009. Further Amended 13 June 2015, 23 Nov. 2015, amended 16 November 2016</t>
  </si>
  <si>
    <t>ENGINE IDENTITY</t>
  </si>
  <si>
    <t xml:space="preserve"> 1 NA</t>
  </si>
  <si>
    <t xml:space="preserve">       1 NA</t>
  </si>
  <si>
    <t xml:space="preserve"> 1 PC</t>
  </si>
  <si>
    <t xml:space="preserve"> (MSC)</t>
  </si>
  <si>
    <t xml:space="preserve">      1 PC</t>
  </si>
  <si>
    <t xml:space="preserve"> 2 NA</t>
  </si>
  <si>
    <t xml:space="preserve">   2 NA</t>
  </si>
  <si>
    <t xml:space="preserve"> 2 PC</t>
  </si>
  <si>
    <t xml:space="preserve"> (TC)</t>
  </si>
  <si>
    <t xml:space="preserve">      2 PC</t>
  </si>
  <si>
    <t xml:space="preserve">  (TC)</t>
  </si>
  <si>
    <t xml:space="preserve"> 3NA</t>
  </si>
  <si>
    <t xml:space="preserve">   3 NA</t>
  </si>
  <si>
    <t xml:space="preserve"> Contd.</t>
  </si>
  <si>
    <t>Significant Other</t>
  </si>
  <si>
    <t>Example No.</t>
  </si>
  <si>
    <t xml:space="preserve"> EXTRA</t>
  </si>
  <si>
    <t>SO1</t>
  </si>
  <si>
    <t>SO2</t>
  </si>
  <si>
    <t>SO3</t>
  </si>
  <si>
    <t>SO4</t>
  </si>
  <si>
    <t>SO5</t>
  </si>
  <si>
    <t>SO6</t>
  </si>
  <si>
    <t>SO7</t>
  </si>
  <si>
    <t>SO8</t>
  </si>
  <si>
    <t>SO9</t>
  </si>
  <si>
    <t>SO10</t>
  </si>
  <si>
    <t>SO11</t>
  </si>
  <si>
    <t>SO12</t>
  </si>
  <si>
    <t>SO13</t>
  </si>
  <si>
    <t>SO14</t>
  </si>
  <si>
    <t>SO15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</si>
  <si>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</si>
  <si>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</si>
  <si>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</si>
  <si>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</si>
  <si>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</si>
  <si>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</si>
  <si>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</si>
  <si>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</si>
  <si>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</si>
  <si>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SO25</t>
  </si>
  <si>
    <t>SO26</t>
  </si>
  <si>
    <t>SO27</t>
  </si>
  <si>
    <t>SO28</t>
  </si>
  <si>
    <t>SO29</t>
  </si>
  <si>
    <t>SO30</t>
  </si>
  <si>
    <t xml:space="preserve">Data Source Ref.                                                   File   DASO         </t>
  </si>
  <si>
    <t>1,46,485,    579,653,           835</t>
  </si>
  <si>
    <t>2,4,621</t>
  </si>
  <si>
    <t>3,468     579</t>
  </si>
  <si>
    <t xml:space="preserve">4,26,485      579    </t>
  </si>
  <si>
    <t>5,400,485  579,645,      1054</t>
  </si>
  <si>
    <t>4,49,400,    468,579,     1061</t>
  </si>
  <si>
    <t>4,66</t>
  </si>
  <si>
    <t>4,24,579</t>
  </si>
  <si>
    <t>25,38,184, 579,1133</t>
  </si>
  <si>
    <t>2,4,28</t>
  </si>
  <si>
    <t>4,39,472,     485</t>
  </si>
  <si>
    <t>4,28</t>
  </si>
  <si>
    <t>4,28,516</t>
  </si>
  <si>
    <t>26,28</t>
  </si>
  <si>
    <t>4,25,711,1133</t>
  </si>
  <si>
    <t xml:space="preserve"> 27,781         995                          </t>
  </si>
  <si>
    <t>4,25</t>
  </si>
  <si>
    <t>4,30,276        382,711</t>
  </si>
  <si>
    <t>4,29,312           468</t>
  </si>
  <si>
    <t>4,12,30      468</t>
  </si>
  <si>
    <t>31,551,   579,1133</t>
  </si>
  <si>
    <t>8,12,22, 138            538</t>
  </si>
  <si>
    <t>26,31,579,    711,1133</t>
  </si>
  <si>
    <t xml:space="preserve">8,22,581,   711    </t>
  </si>
  <si>
    <t>8,22,80            177,          581,711</t>
  </si>
  <si>
    <t>29,32         468,711</t>
  </si>
  <si>
    <t>29,32         468,712</t>
  </si>
  <si>
    <t>8,22,26        403, 408,       409,711, 1089</t>
  </si>
  <si>
    <t xml:space="preserve">23,27,140      158,188,       362, 420 ,711       882,949 ,898 , 1185        </t>
  </si>
  <si>
    <t xml:space="preserve">8,22,188 246,711       </t>
  </si>
  <si>
    <t>58,68,244,321,796</t>
  </si>
  <si>
    <t>33,131B</t>
  </si>
  <si>
    <t>8,22,54           422,556,    711</t>
  </si>
  <si>
    <t>36,40,56, 64,1088        424,711</t>
  </si>
  <si>
    <t>8,22,55</t>
  </si>
  <si>
    <t>42,59,60        175,352,            543</t>
  </si>
  <si>
    <t>AS 47</t>
  </si>
  <si>
    <t>11,17</t>
  </si>
  <si>
    <t>11,17,42,59,60,175,352</t>
  </si>
  <si>
    <t>19,59,191</t>
  </si>
  <si>
    <t>18,59</t>
  </si>
  <si>
    <t>18,59,61</t>
  </si>
  <si>
    <t>21,187, 569,   570</t>
  </si>
  <si>
    <t>21,62,571</t>
  </si>
  <si>
    <t>21,569,   571</t>
  </si>
  <si>
    <t>20,62,571,572       573</t>
  </si>
  <si>
    <t>20, 69,571</t>
  </si>
  <si>
    <t>20,      69</t>
  </si>
  <si>
    <t>43.47,                      536,574,    1121,1128,1129</t>
  </si>
  <si>
    <t>43.47,                      536,574,     991,1121</t>
  </si>
  <si>
    <t>17,47,69,          536,711,   991,1121, 1129</t>
  </si>
  <si>
    <t>47,563   574,589, 1184</t>
  </si>
  <si>
    <t>47,71,82,   574</t>
  </si>
  <si>
    <t xml:space="preserve">127,128      529,547,         565,582        </t>
  </si>
  <si>
    <t>355,565   574</t>
  </si>
  <si>
    <t>565,    568,574</t>
  </si>
  <si>
    <t>355,356,   577</t>
  </si>
  <si>
    <t>564,566           567,577</t>
  </si>
  <si>
    <t>273,419, 468,559, 560,561, 562,574</t>
  </si>
  <si>
    <t xml:space="preserve">988,989,      1095 </t>
  </si>
  <si>
    <t>4,274,622, 835</t>
  </si>
  <si>
    <t>259,455   533</t>
  </si>
  <si>
    <t>4,26,485</t>
  </si>
  <si>
    <t>4,26</t>
  </si>
  <si>
    <t>12,73</t>
  </si>
  <si>
    <t>12,68,76                         1037</t>
  </si>
  <si>
    <t>12,30,311                                  468</t>
  </si>
  <si>
    <t>8,22,142         376,1036</t>
  </si>
  <si>
    <t xml:space="preserve">10,1035,     711,716,                       1046   </t>
  </si>
  <si>
    <t>26,55,257    546,1038</t>
  </si>
  <si>
    <t>14,228                        354</t>
  </si>
  <si>
    <t>65,537,   1067</t>
  </si>
  <si>
    <t>1069           1070                              1092                               1107                             Note 108</t>
  </si>
  <si>
    <t xml:space="preserve">1091        Note111      </t>
  </si>
  <si>
    <t>1095        Note112</t>
  </si>
  <si>
    <t>429,1119 Note 119</t>
  </si>
  <si>
    <t>,1121,        Note 121</t>
  </si>
  <si>
    <t>1077, 1123, 1124, 1125 ,Note 122</t>
  </si>
  <si>
    <t xml:space="preserve"> YEAR</t>
  </si>
  <si>
    <t>Make</t>
  </si>
  <si>
    <t>RENAULT</t>
  </si>
  <si>
    <t>FIAT</t>
  </si>
  <si>
    <t>MERC</t>
  </si>
  <si>
    <t>PEUGEOT</t>
  </si>
  <si>
    <t>DUES</t>
  </si>
  <si>
    <t>SUNBEAM</t>
  </si>
  <si>
    <t>ALFA</t>
  </si>
  <si>
    <t>DELAGE</t>
  </si>
  <si>
    <t>BUGATTI</t>
  </si>
  <si>
    <t>MASERATI</t>
  </si>
  <si>
    <t>A-UNION</t>
  </si>
  <si>
    <t>FERRARI</t>
  </si>
  <si>
    <t>VANWALL</t>
  </si>
  <si>
    <t>CLIMAX</t>
  </si>
  <si>
    <t>BRM</t>
  </si>
  <si>
    <t>REPCO</t>
  </si>
  <si>
    <t>COSWORTH</t>
  </si>
  <si>
    <t>BMW</t>
  </si>
  <si>
    <t>PORSCHE</t>
  </si>
  <si>
    <t>HONDA</t>
  </si>
  <si>
    <t>ILMOR</t>
  </si>
  <si>
    <t>DAIMLER</t>
  </si>
  <si>
    <t>PAN'h'd</t>
  </si>
  <si>
    <t>S &amp; N</t>
  </si>
  <si>
    <t>BALLOT</t>
  </si>
  <si>
    <t>MILLER</t>
  </si>
  <si>
    <t>VAUX</t>
  </si>
  <si>
    <t>RUDGE</t>
  </si>
  <si>
    <t>DIXON</t>
  </si>
  <si>
    <t>NORTON</t>
  </si>
  <si>
    <t>AJS</t>
  </si>
  <si>
    <t>OFFIE/MD</t>
  </si>
  <si>
    <t>FORD</t>
  </si>
  <si>
    <t>OPEL</t>
  </si>
  <si>
    <t>TOYOTA</t>
  </si>
  <si>
    <t>Model</t>
  </si>
  <si>
    <t>GP/AK</t>
  </si>
  <si>
    <t>GP</t>
  </si>
  <si>
    <t>L76/EX1</t>
  </si>
  <si>
    <t>L56/EX3</t>
  </si>
  <si>
    <t>M93654</t>
  </si>
  <si>
    <t>GP T404</t>
  </si>
  <si>
    <t>P2</t>
  </si>
  <si>
    <t>2LCV</t>
  </si>
  <si>
    <t>39A</t>
  </si>
  <si>
    <t>GP/15-S-8</t>
  </si>
  <si>
    <t>35C</t>
  </si>
  <si>
    <t>35B</t>
  </si>
  <si>
    <t>51</t>
  </si>
  <si>
    <t>B(P3)</t>
  </si>
  <si>
    <t>8C3000/M</t>
  </si>
  <si>
    <t>P3B</t>
  </si>
  <si>
    <t>M25C</t>
  </si>
  <si>
    <t>C</t>
  </si>
  <si>
    <t>M125</t>
  </si>
  <si>
    <t>M154</t>
  </si>
  <si>
    <t>M163</t>
  </si>
  <si>
    <t>158/47</t>
  </si>
  <si>
    <t>125GPC/49</t>
  </si>
  <si>
    <t>158(159?)</t>
  </si>
  <si>
    <t>159M</t>
  </si>
  <si>
    <t>M196</t>
  </si>
  <si>
    <t>D50</t>
  </si>
  <si>
    <t>250F</t>
  </si>
  <si>
    <t>V254</t>
  </si>
  <si>
    <t>GP/FPF</t>
  </si>
  <si>
    <t>156/120</t>
  </si>
  <si>
    <t>P56</t>
  </si>
  <si>
    <t>FWMV3</t>
  </si>
  <si>
    <t>FWMV6</t>
  </si>
  <si>
    <t>DFV</t>
  </si>
  <si>
    <t>312B(T)</t>
  </si>
  <si>
    <t>312B(T2)</t>
  </si>
  <si>
    <t>312B(T4)</t>
  </si>
  <si>
    <t>126C2</t>
  </si>
  <si>
    <t>M12/13</t>
  </si>
  <si>
    <t>126C3</t>
  </si>
  <si>
    <t>PO1</t>
  </si>
  <si>
    <t>RA166E</t>
  </si>
  <si>
    <t>RA167E</t>
  </si>
  <si>
    <t>RA168E</t>
  </si>
  <si>
    <t>RA109E</t>
  </si>
  <si>
    <t>RA100E</t>
  </si>
  <si>
    <t>RA121E/B</t>
  </si>
  <si>
    <t>RS4</t>
  </si>
  <si>
    <t>RS5</t>
  </si>
  <si>
    <t>ZETEC-R</t>
  </si>
  <si>
    <t>RS6</t>
  </si>
  <si>
    <t>RS7</t>
  </si>
  <si>
    <t>RS8</t>
  </si>
  <si>
    <t>RS9</t>
  </si>
  <si>
    <t>F0110G</t>
  </si>
  <si>
    <t>P83</t>
  </si>
  <si>
    <t>1st Twin</t>
  </si>
  <si>
    <t>M2E</t>
  </si>
  <si>
    <t>Cdel'A</t>
  </si>
  <si>
    <t>Cdl'A/VX5</t>
  </si>
  <si>
    <t>CdlA/L3/EX4</t>
  </si>
  <si>
    <t>TT</t>
  </si>
  <si>
    <t>LOCKHART</t>
  </si>
  <si>
    <t>RILEY</t>
  </si>
  <si>
    <t>M165</t>
  </si>
  <si>
    <t>7R</t>
  </si>
  <si>
    <t>INDY</t>
  </si>
  <si>
    <t>RC149</t>
  </si>
  <si>
    <t>M12/7</t>
  </si>
  <si>
    <t>RA122E/B</t>
  </si>
  <si>
    <t>AC</t>
  </si>
  <si>
    <t>DTM/1</t>
  </si>
  <si>
    <t>BTCC</t>
  </si>
  <si>
    <t>NASCAR</t>
  </si>
  <si>
    <t>CA/6</t>
  </si>
  <si>
    <t>RVX-09/H</t>
  </si>
  <si>
    <t>P85</t>
  </si>
  <si>
    <t>F3</t>
  </si>
  <si>
    <t>RA005E</t>
  </si>
  <si>
    <t>Swept Volume          Litres</t>
  </si>
  <si>
    <t>Induction System</t>
  </si>
  <si>
    <t>NA</t>
  </si>
  <si>
    <t>PC</t>
  </si>
  <si>
    <t>RSC</t>
  </si>
  <si>
    <t>SubNA</t>
  </si>
  <si>
    <t>Class</t>
  </si>
  <si>
    <t>RR</t>
  </si>
  <si>
    <t>T</t>
  </si>
  <si>
    <t>GEOMETRY</t>
  </si>
  <si>
    <t>Configuration</t>
  </si>
  <si>
    <t>IL4</t>
  </si>
  <si>
    <t>IL8</t>
  </si>
  <si>
    <t>IL6</t>
  </si>
  <si>
    <t>60V12</t>
  </si>
  <si>
    <t>45V16</t>
  </si>
  <si>
    <t>90V8</t>
  </si>
  <si>
    <t>65V6</t>
  </si>
  <si>
    <t>120V6</t>
  </si>
  <si>
    <t>F12</t>
  </si>
  <si>
    <t>80V6</t>
  </si>
  <si>
    <t>72V10</t>
  </si>
  <si>
    <t>67V10</t>
  </si>
  <si>
    <t>75V8</t>
  </si>
  <si>
    <t>71V10</t>
  </si>
  <si>
    <t>90V10</t>
  </si>
  <si>
    <t>14V2</t>
  </si>
  <si>
    <t>IL2</t>
  </si>
  <si>
    <t>16V2</t>
  </si>
  <si>
    <t>1a/c</t>
  </si>
  <si>
    <t>5a/c</t>
  </si>
  <si>
    <t>75V12</t>
  </si>
  <si>
    <t>54V6</t>
  </si>
  <si>
    <t>65V12</t>
  </si>
  <si>
    <t>No. of Cylinders        CN</t>
  </si>
  <si>
    <t>No.Cyls/Intake         CNI</t>
  </si>
  <si>
    <t>2RSC</t>
  </si>
  <si>
    <t>1/TC</t>
  </si>
  <si>
    <t>In. &amp; Ex. Configuration</t>
  </si>
  <si>
    <t>SV</t>
  </si>
  <si>
    <t>C/CF</t>
  </si>
  <si>
    <t>RSC/CF</t>
  </si>
  <si>
    <t>2RSC/CF</t>
  </si>
  <si>
    <t>FI/AIF</t>
  </si>
  <si>
    <t>FI/CF</t>
  </si>
  <si>
    <t>FI/SS</t>
  </si>
  <si>
    <t>TC/CF</t>
  </si>
  <si>
    <t>CSC/CF</t>
  </si>
  <si>
    <t xml:space="preserve">Comb. Ch'b'r/Piston Config'n          </t>
  </si>
  <si>
    <t>H/F</t>
  </si>
  <si>
    <t>IOE</t>
  </si>
  <si>
    <t>PR/F</t>
  </si>
  <si>
    <t>H/LH</t>
  </si>
  <si>
    <t>H/L</t>
  </si>
  <si>
    <t>CY/F</t>
  </si>
  <si>
    <t>CYL/F</t>
  </si>
  <si>
    <t>PR/LH</t>
  </si>
  <si>
    <t>PR/HH</t>
  </si>
  <si>
    <t>H/H</t>
  </si>
  <si>
    <t>H/MH</t>
  </si>
  <si>
    <t>H/HH</t>
  </si>
  <si>
    <t>HS/H</t>
  </si>
  <si>
    <t>HS/HH</t>
  </si>
  <si>
    <t>PRS/MH</t>
  </si>
  <si>
    <t>WS/L</t>
  </si>
  <si>
    <t>BIP</t>
  </si>
  <si>
    <t>PRS/F</t>
  </si>
  <si>
    <t>PRS/LH</t>
  </si>
  <si>
    <t>IOE/F</t>
  </si>
  <si>
    <t>PRNS/F</t>
  </si>
  <si>
    <t>HS/F</t>
  </si>
  <si>
    <t>PRS/HH</t>
  </si>
  <si>
    <t>WS/F</t>
  </si>
  <si>
    <t>PRS/L</t>
  </si>
  <si>
    <t>Compression Ratio      R</t>
  </si>
  <si>
    <t>BORE                        B  mm</t>
  </si>
  <si>
    <t>STROKE                    S    "</t>
  </si>
  <si>
    <t xml:space="preserve">Valve Opening/Return System                     </t>
  </si>
  <si>
    <t>PROHV</t>
  </si>
  <si>
    <t>PROIV/SEV</t>
  </si>
  <si>
    <t>DOHC</t>
  </si>
  <si>
    <t>SOHC</t>
  </si>
  <si>
    <t>PRE/OHCI</t>
  </si>
  <si>
    <t>DOHC/H</t>
  </si>
  <si>
    <t>DESMO</t>
  </si>
  <si>
    <t>DOHC/T</t>
  </si>
  <si>
    <t>DOHC/T/P</t>
  </si>
  <si>
    <t>Aut/SEV</t>
  </si>
  <si>
    <t>Auto/SEV</t>
  </si>
  <si>
    <t>?</t>
  </si>
  <si>
    <t>SOHC/SEV</t>
  </si>
  <si>
    <t>SOHC/H</t>
  </si>
  <si>
    <t>DOHC/P</t>
  </si>
  <si>
    <t>PROHV/T</t>
  </si>
  <si>
    <t>Valve No./Cyl.-In.    VNI</t>
  </si>
  <si>
    <t xml:space="preserve">    "     "      "  -Ex.   VNE</t>
  </si>
  <si>
    <t>?1</t>
  </si>
  <si>
    <t>Valve Incl. Angle      VIA   Deg</t>
  </si>
  <si>
    <t xml:space="preserve">Inlet Valve Dia.        IVD    mm     </t>
  </si>
  <si>
    <t>Inlet Valve Lift          IVL      "</t>
  </si>
  <si>
    <t>Inlet Tract Length     LIN      "</t>
  </si>
  <si>
    <t>For approx. IVD in Zetec-R and P83, see Note 107</t>
  </si>
  <si>
    <t>Timing-In. Open       IVO   Deg</t>
  </si>
  <si>
    <t xml:space="preserve">   "       "   Close      IVC     "</t>
  </si>
  <si>
    <t xml:space="preserve">   "       Ex Open      EVO   "</t>
  </si>
  <si>
    <t xml:space="preserve">    "      "   Close      EVC    " </t>
  </si>
  <si>
    <t>In. Open Duration    IOD      "</t>
  </si>
  <si>
    <t xml:space="preserve">Ex.  "        "             EOD   " </t>
  </si>
  <si>
    <t xml:space="preserve">In.-Ex. Overlap          OL     " </t>
  </si>
  <si>
    <t>Main Journal Dia.     MJ    mm</t>
  </si>
  <si>
    <t>Crank Pin Dia.         CP      "</t>
  </si>
  <si>
    <t>Gudgeon Pin Dia.     GP     "</t>
  </si>
  <si>
    <t>Con. Rod Length     CRL     "</t>
  </si>
  <si>
    <t xml:space="preserve"> Piston Height           PH    "</t>
  </si>
  <si>
    <t xml:space="preserve"> Piston Skirt Length   PSL   "</t>
  </si>
  <si>
    <t xml:space="preserve"> Equiv. PSL -           EPSL  "</t>
  </si>
  <si>
    <t>INFLOW CONDITIONS</t>
  </si>
  <si>
    <t>Fuel Type / Ref. No. to APPX. 2</t>
  </si>
  <si>
    <t>P/1</t>
  </si>
  <si>
    <t>PB/2</t>
  </si>
  <si>
    <t>P</t>
  </si>
  <si>
    <t>PB/As 2</t>
  </si>
  <si>
    <t>BE/5</t>
  </si>
  <si>
    <t>PBEM/20</t>
  </si>
  <si>
    <t>PBEM/21</t>
  </si>
  <si>
    <t>M/19</t>
  </si>
  <si>
    <t>M/30</t>
  </si>
  <si>
    <t>PBM/28</t>
  </si>
  <si>
    <t>PM/32</t>
  </si>
  <si>
    <t>PBM/33</t>
  </si>
  <si>
    <t>M</t>
  </si>
  <si>
    <t>M/NM/34B</t>
  </si>
  <si>
    <t>P/37</t>
  </si>
  <si>
    <t>P/38</t>
  </si>
  <si>
    <t>P/S</t>
  </si>
  <si>
    <t>P/S/40</t>
  </si>
  <si>
    <t>P/S/41</t>
  </si>
  <si>
    <t>P/39</t>
  </si>
  <si>
    <t>PB/8</t>
  </si>
  <si>
    <t>M/Toluene</t>
  </si>
  <si>
    <t>PBM/29</t>
  </si>
  <si>
    <t>P/100RON</t>
  </si>
  <si>
    <t>P/104RON</t>
  </si>
  <si>
    <t>94.2P +5.8 E</t>
  </si>
  <si>
    <t>P/98RON</t>
  </si>
  <si>
    <t>Fuel Adj. to  Petrol    AA</t>
  </si>
  <si>
    <t>Press. @ In. Valve   IVP     ATA</t>
  </si>
  <si>
    <t xml:space="preserve"> Manifold Density Ratio   = MDR</t>
  </si>
  <si>
    <t xml:space="preserve"> CODE</t>
  </si>
  <si>
    <t xml:space="preserve"> Induction Code</t>
  </si>
  <si>
    <t>AT</t>
  </si>
  <si>
    <t>B</t>
  </si>
  <si>
    <t>AI</t>
  </si>
  <si>
    <t>DI</t>
  </si>
  <si>
    <t>DT</t>
  </si>
  <si>
    <t>ET</t>
  </si>
  <si>
    <t>SubDI</t>
  </si>
  <si>
    <t>PERFORMANCE</t>
  </si>
  <si>
    <t>(Judd)</t>
  </si>
  <si>
    <t>Peak (Rated) Power  PP    HP</t>
  </si>
  <si>
    <t>Crank RPM @  PP    NP</t>
  </si>
  <si>
    <t>Peak Torque             TP   LbFt</t>
  </si>
  <si>
    <t>Crank RPM @  TP    NT</t>
  </si>
  <si>
    <t>GEOMETRIC ANALYSIS</t>
  </si>
  <si>
    <t xml:space="preserve">  B/S                                </t>
  </si>
  <si>
    <t xml:space="preserve">  PA                              SqCm </t>
  </si>
  <si>
    <t xml:space="preserve"> V/CN               cc per cylinder</t>
  </si>
  <si>
    <t xml:space="preserve">  V                                    cc</t>
  </si>
  <si>
    <t xml:space="preserve"> IVA                              SqCm</t>
  </si>
  <si>
    <t>IVA/PA</t>
  </si>
  <si>
    <t xml:space="preserve">IVL/IVD </t>
  </si>
  <si>
    <t xml:space="preserve"> ISA                              SqCm</t>
  </si>
  <si>
    <t xml:space="preserve"> ISA/PA </t>
  </si>
  <si>
    <t xml:space="preserve"> MJ/S                                % </t>
  </si>
  <si>
    <t xml:space="preserve"> CP/S                                % </t>
  </si>
  <si>
    <t xml:space="preserve"> GP/S                               % </t>
  </si>
  <si>
    <t xml:space="preserve"> CRL/S</t>
  </si>
  <si>
    <t xml:space="preserve"> B/PH</t>
  </si>
  <si>
    <t xml:space="preserve"> 100/Smm</t>
  </si>
  <si>
    <t xml:space="preserve"> R*VIA</t>
  </si>
  <si>
    <t>PERFORMANCE ANALYSIS</t>
  </si>
  <si>
    <t xml:space="preserve"> PP/V=SP                   HP/Litre</t>
  </si>
  <si>
    <t xml:space="preserve"> F= (NP-NT)/NP                   %</t>
  </si>
  <si>
    <t xml:space="preserve"> MPSP = 2*S*NP               m/s</t>
  </si>
  <si>
    <t xml:space="preserve"> BMPP                              Bar</t>
  </si>
  <si>
    <t xml:space="preserve"> MPST                              m/s</t>
  </si>
  <si>
    <t xml:space="preserve"> BMTP                              Bar</t>
  </si>
  <si>
    <t xml:space="preserve"> RA =0.63/(1-1/R^O.4)</t>
  </si>
  <si>
    <t xml:space="preserve"> PPA = PP*RA/AA             HP</t>
  </si>
  <si>
    <t xml:space="preserve"> BMPA= BMPP*RA/AA       Bar</t>
  </si>
  <si>
    <t xml:space="preserve"> BMPA/MDR                Adj.Bar  </t>
  </si>
  <si>
    <t xml:space="preserve"> TPA =  TP*RA/AA          Lb.Ft  </t>
  </si>
  <si>
    <t xml:space="preserve"> BMTA =BMTP*RA/AA       Bar</t>
  </si>
  <si>
    <t>`SO26</t>
  </si>
  <si>
    <t xml:space="preserve"> PPA/PA                  HP/SqCm                  </t>
  </si>
  <si>
    <t xml:space="preserve"> (PPA/PA)/MDR   Adj.HP/SqCm</t>
  </si>
  <si>
    <t>(PPA/PA)*(B/S)/ MDR</t>
  </si>
  <si>
    <t xml:space="preserve"> PPA/V                      HP/Litre</t>
  </si>
  <si>
    <t xml:space="preserve"> (PPA/ V)/ MDR )  Adj.HP/Litre</t>
  </si>
  <si>
    <t xml:space="preserve"> PPA/IVA                 HP/SqCm</t>
  </si>
  <si>
    <t xml:space="preserve"> PPA/ISA                     "       "</t>
  </si>
  <si>
    <t xml:space="preserve"> MGVP = MPSP*PA/IVA    m/s     </t>
  </si>
  <si>
    <t xml:space="preserve"> MSVP = MPSP*PA/ISA       "</t>
  </si>
  <si>
    <t xml:space="preserve"> BNP    = B*NP                    "</t>
  </si>
  <si>
    <t xml:space="preserve"> MVSP = IVL*NP/(83.333*IOD) "</t>
  </si>
  <si>
    <t xml:space="preserve"> MPD @ nom'l (CRL/S)=2     g    </t>
  </si>
  <si>
    <t xml:space="preserve"> MPD @ actual CRL             g</t>
  </si>
  <si>
    <t xml:space="preserve"> PSF = Piston Stress Function</t>
  </si>
  <si>
    <t>( NPx(MPSP)^2)/10^5</t>
  </si>
  <si>
    <t xml:space="preserve"> KF1 for FPMEP</t>
  </si>
  <si>
    <t xml:space="preserve"> KF2 for FPMEP*10^7</t>
  </si>
  <si>
    <t xml:space="preserve"> EIMPA                             Bar</t>
  </si>
  <si>
    <t xml:space="preserve"> Estd. Mech. Effy.  EEM     %</t>
  </si>
  <si>
    <t xml:space="preserve"> EIMPA/MDR                    Bar</t>
  </si>
  <si>
    <r>
      <t xml:space="preserve"> </t>
    </r>
    <r>
      <rPr>
        <b/>
        <sz val="10"/>
        <rFont val="Arial"/>
        <family val="2"/>
      </rPr>
      <t>SPPA</t>
    </r>
  </si>
  <si>
    <t xml:space="preserve"> =EIMPA/(MDR*(MPSP)^0.5)</t>
  </si>
  <si>
    <t xml:space="preserve"> SPPB</t>
  </si>
  <si>
    <r>
      <t xml:space="preserve"> </t>
    </r>
    <r>
      <rPr>
        <b/>
        <sz val="10"/>
        <rFont val="Arial"/>
        <family val="2"/>
      </rPr>
      <t>Delta from 3*(B/PH)^1/3  %</t>
    </r>
  </si>
  <si>
    <t xml:space="preserve"> EBMTA</t>
  </si>
  <si>
    <r>
      <t xml:space="preserve"> </t>
    </r>
    <r>
      <rPr>
        <b/>
        <sz val="10"/>
        <rFont val="Arial"/>
        <family val="2"/>
      </rPr>
      <t>Delta EBMTA   %</t>
    </r>
  </si>
  <si>
    <t>QW</t>
  </si>
  <si>
    <r>
      <t xml:space="preserve"> </t>
    </r>
    <r>
      <rPr>
        <b/>
        <sz val="10"/>
        <rFont val="Arial"/>
        <family val="2"/>
      </rPr>
      <t>Act from Est %</t>
    </r>
  </si>
  <si>
    <r>
      <t xml:space="preserve"> </t>
    </r>
    <r>
      <rPr>
        <b/>
        <sz val="10"/>
        <rFont val="Arial"/>
        <family val="2"/>
      </rPr>
      <t>SPEED FACTOR - SCF</t>
    </r>
  </si>
  <si>
    <t xml:space="preserve"> NP Repeat - RPM</t>
  </si>
  <si>
    <t xml:space="preserve"> GS = Actual NP/SCF</t>
  </si>
  <si>
    <r>
      <t xml:space="preserve"> KS  = 47.4 (for</t>
    </r>
    <r>
      <rPr>
        <b/>
        <sz val="10"/>
        <rFont val="Arial"/>
        <family val="2"/>
      </rPr>
      <t xml:space="preserve"> I</t>
    </r>
    <r>
      <rPr>
        <sz val="11"/>
        <color theme="1"/>
        <rFont val="Calibri"/>
        <family val="2"/>
        <scheme val="minor"/>
      </rPr>
      <t xml:space="preserve">) or 38.6 (for </t>
    </r>
    <r>
      <rPr>
        <b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</si>
  <si>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t xml:space="preserve"> </t>
    </r>
    <r>
      <rPr>
        <b/>
        <sz val="10"/>
        <rFont val="Arial"/>
        <family val="2"/>
      </rPr>
      <t>Delta  %</t>
    </r>
  </si>
  <si>
    <r>
      <t xml:space="preserve"> </t>
    </r>
    <r>
      <rPr>
        <b/>
        <sz val="10"/>
        <rFont val="Arial"/>
        <family val="2"/>
      </rPr>
      <t>= GS</t>
    </r>
    <r>
      <rPr>
        <b/>
        <sz val="10"/>
        <rFont val="Arial"/>
        <family val="2"/>
      </rPr>
      <t xml:space="preserve"> from KSxSCF  </t>
    </r>
  </si>
  <si>
    <t xml:space="preserve"> WEIGHT - W  -  kg</t>
  </si>
  <si>
    <t xml:space="preserve"> PP/W  -  HP/kg</t>
  </si>
  <si>
    <t xml:space="preserve"> RFW  -  Litres adj.</t>
  </si>
  <si>
    <t xml:space="preserve"> CRANK FACTORS</t>
  </si>
  <si>
    <t xml:space="preserve"> CP/MJ - %</t>
  </si>
  <si>
    <t xml:space="preserve"> (100*CP/S)/(BNP)^0.5</t>
  </si>
  <si>
    <r>
      <t xml:space="preserve"> </t>
    </r>
    <r>
      <rPr>
        <b/>
        <sz val="10"/>
        <color indexed="8"/>
        <rFont val="Arial"/>
        <family val="2"/>
      </rPr>
      <t>ECOM%</t>
    </r>
  </si>
  <si>
    <t xml:space="preserve"> = [EV x EC x EM]%</t>
  </si>
  <si>
    <t xml:space="preserve"> =Line 80 x 4.1771</t>
  </si>
  <si>
    <t>21,569, 571,1197</t>
  </si>
  <si>
    <t>21,569, 571,711, 1197</t>
  </si>
  <si>
    <t>22,61,         124,187,   1198</t>
  </si>
  <si>
    <t xml:space="preserve">  [W/(V)^1/3]/[(CN)^1/6] = WF </t>
  </si>
  <si>
    <t>22,187, 1198</t>
  </si>
  <si>
    <t xml:space="preserve">22,187,   </t>
  </si>
  <si>
    <t>22,187, 544, 1198</t>
  </si>
  <si>
    <t xml:space="preserve"> </t>
  </si>
  <si>
    <r>
      <t xml:space="preserve"> SPPB</t>
    </r>
    <r>
      <rPr>
        <sz val="11"/>
        <color theme="1"/>
        <rFont val="Calibri"/>
        <family val="2"/>
        <scheme val="minor"/>
      </rPr>
      <t xml:space="preserve"> -f(CRL/S)=</t>
    </r>
    <r>
      <rPr>
        <sz val="11"/>
        <color theme="1"/>
        <rFont val="Calibri"/>
        <family val="2"/>
        <scheme val="minor"/>
      </rPr>
      <t>SPPC</t>
    </r>
  </si>
  <si>
    <t>35,37, 540        541,711,        1199</t>
  </si>
  <si>
    <t>37, 1199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</si>
</sst>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theme="0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125">
        <bgColor rgb="FFFFFF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distributed"/>
    </xf>
    <xf numFmtId="3" fontId="5" fillId="0" borderId="2" xfId="0" applyNumberFormat="1" applyFont="1" applyBorder="1"/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/>
    <xf numFmtId="3" fontId="5" fillId="0" borderId="0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 wrapText="1" shrinkToFit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Fill="1"/>
    <xf numFmtId="0" fontId="12" fillId="0" borderId="0" xfId="0" applyFont="1" applyBorder="1"/>
    <xf numFmtId="0" fontId="12" fillId="0" borderId="1" xfId="0" applyFont="1" applyBorder="1"/>
    <xf numFmtId="0" fontId="7" fillId="0" borderId="0" xfId="0" applyFont="1" applyBorder="1"/>
    <xf numFmtId="0" fontId="9" fillId="0" borderId="0" xfId="0" applyFont="1" applyBorder="1"/>
    <xf numFmtId="0" fontId="9" fillId="0" borderId="0" xfId="0" applyFont="1"/>
    <xf numFmtId="0" fontId="11" fillId="0" borderId="0" xfId="0" applyFont="1"/>
    <xf numFmtId="0" fontId="5" fillId="0" borderId="0" xfId="0" quotePrefix="1" applyFont="1" applyBorder="1"/>
    <xf numFmtId="0" fontId="12" fillId="0" borderId="0" xfId="0" applyFont="1"/>
    <xf numFmtId="0" fontId="9" fillId="2" borderId="0" xfId="0" applyFont="1" applyFill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Border="1"/>
    <xf numFmtId="0" fontId="5" fillId="2" borderId="0" xfId="0" applyFont="1" applyFill="1" applyBorder="1"/>
    <xf numFmtId="0" fontId="5" fillId="3" borderId="0" xfId="0" applyFont="1" applyFill="1"/>
    <xf numFmtId="0" fontId="5" fillId="2" borderId="0" xfId="0" applyFont="1" applyFill="1"/>
    <xf numFmtId="0" fontId="5" fillId="3" borderId="0" xfId="0" applyFont="1" applyFill="1" applyBorder="1"/>
    <xf numFmtId="0" fontId="13" fillId="0" borderId="0" xfId="0" applyFont="1"/>
    <xf numFmtId="0" fontId="5" fillId="1" borderId="0" xfId="0" applyFont="1" applyFill="1"/>
    <xf numFmtId="0" fontId="13" fillId="0" borderId="2" xfId="0" applyFont="1" applyBorder="1"/>
    <xf numFmtId="0" fontId="7" fillId="0" borderId="0" xfId="0" applyFont="1"/>
    <xf numFmtId="0" fontId="5" fillId="4" borderId="0" xfId="0" applyFont="1" applyFill="1"/>
    <xf numFmtId="0" fontId="7" fillId="0" borderId="2" xfId="0" applyFont="1" applyBorder="1"/>
    <xf numFmtId="0" fontId="7" fillId="2" borderId="0" xfId="0" applyFont="1" applyFill="1" applyBorder="1"/>
    <xf numFmtId="0" fontId="13" fillId="0" borderId="0" xfId="0" applyFont="1" applyBorder="1"/>
    <xf numFmtId="0" fontId="5" fillId="1" borderId="0" xfId="0" applyFont="1" applyFill="1" applyBorder="1"/>
    <xf numFmtId="0" fontId="13" fillId="0" borderId="0" xfId="0" applyFont="1" applyFill="1" applyBorder="1"/>
    <xf numFmtId="0" fontId="7" fillId="1" borderId="0" xfId="0" applyFont="1" applyFill="1" applyBorder="1"/>
    <xf numFmtId="0" fontId="14" fillId="0" borderId="0" xfId="0" applyFont="1" applyFill="1" applyBorder="1"/>
    <xf numFmtId="0" fontId="13" fillId="1" borderId="2" xfId="0" applyFont="1" applyFill="1" applyBorder="1"/>
    <xf numFmtId="0" fontId="13" fillId="2" borderId="0" xfId="0" applyFont="1" applyFill="1"/>
    <xf numFmtId="0" fontId="13" fillId="1" borderId="0" xfId="0" applyFont="1" applyFill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5" fillId="2" borderId="4" xfId="0" applyFont="1" applyFill="1" applyBorder="1"/>
    <xf numFmtId="0" fontId="5" fillId="3" borderId="4" xfId="0" applyFont="1" applyFill="1" applyBorder="1"/>
    <xf numFmtId="0" fontId="15" fillId="0" borderId="0" xfId="0" applyFont="1"/>
    <xf numFmtId="0" fontId="10" fillId="0" borderId="0" xfId="0" applyFont="1"/>
    <xf numFmtId="0" fontId="16" fillId="0" borderId="0" xfId="0" applyFont="1"/>
    <xf numFmtId="0" fontId="13" fillId="0" borderId="4" xfId="0" applyFont="1" applyBorder="1"/>
    <xf numFmtId="0" fontId="4" fillId="0" borderId="3" xfId="0" applyFont="1" applyBorder="1"/>
    <xf numFmtId="0" fontId="5" fillId="0" borderId="4" xfId="0" quotePrefix="1" applyFont="1" applyBorder="1"/>
    <xf numFmtId="0" fontId="5" fillId="0" borderId="7" xfId="0" applyFont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5" borderId="1" xfId="0" applyFont="1" applyFill="1" applyBorder="1"/>
    <xf numFmtId="0" fontId="5" fillId="5" borderId="0" xfId="0" applyFont="1" applyFill="1" applyBorder="1"/>
    <xf numFmtId="0" fontId="5" fillId="6" borderId="0" xfId="0" applyFont="1" applyFill="1" applyBorder="1"/>
    <xf numFmtId="0" fontId="13" fillId="5" borderId="0" xfId="0" applyFont="1" applyFill="1" applyBorder="1"/>
    <xf numFmtId="0" fontId="5" fillId="7" borderId="0" xfId="0" applyFont="1" applyFill="1" applyBorder="1"/>
    <xf numFmtId="0" fontId="5" fillId="5" borderId="2" xfId="0" applyFont="1" applyFill="1" applyBorder="1"/>
    <xf numFmtId="0" fontId="13" fillId="5" borderId="2" xfId="0" applyFont="1" applyFill="1" applyBorder="1"/>
    <xf numFmtId="0" fontId="5" fillId="5" borderId="0" xfId="0" applyFont="1" applyFill="1"/>
    <xf numFmtId="0" fontId="7" fillId="5" borderId="0" xfId="0" applyFont="1" applyFill="1"/>
    <xf numFmtId="0" fontId="5" fillId="7" borderId="0" xfId="0" applyFont="1" applyFill="1"/>
    <xf numFmtId="0" fontId="13" fillId="5" borderId="0" xfId="0" applyFont="1" applyFill="1"/>
    <xf numFmtId="0" fontId="5" fillId="6" borderId="0" xfId="0" applyFont="1" applyFill="1"/>
    <xf numFmtId="0" fontId="5" fillId="0" borderId="10" xfId="0" applyFont="1" applyBorder="1"/>
    <xf numFmtId="0" fontId="5" fillId="0" borderId="11" xfId="0" applyFont="1" applyBorder="1"/>
    <xf numFmtId="164" fontId="5" fillId="0" borderId="0" xfId="0" applyNumberFormat="1" applyFont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2" fontId="5" fillId="0" borderId="0" xfId="0" applyNumberFormat="1" applyFont="1"/>
    <xf numFmtId="2" fontId="5" fillId="0" borderId="0" xfId="0" applyNumberFormat="1" applyFont="1" applyBorder="1"/>
    <xf numFmtId="2" fontId="5" fillId="0" borderId="1" xfId="0" applyNumberFormat="1" applyFont="1" applyBorder="1"/>
    <xf numFmtId="2" fontId="5" fillId="0" borderId="2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0" xfId="0" applyNumberFormat="1" applyFont="1" applyBorder="1"/>
    <xf numFmtId="165" fontId="5" fillId="0" borderId="2" xfId="0" applyNumberFormat="1" applyFont="1" applyBorder="1"/>
    <xf numFmtId="166" fontId="5" fillId="0" borderId="0" xfId="0" applyNumberFormat="1" applyFont="1"/>
    <xf numFmtId="164" fontId="5" fillId="5" borderId="0" xfId="0" applyNumberFormat="1" applyFont="1" applyFill="1" applyBorder="1"/>
    <xf numFmtId="164" fontId="5" fillId="5" borderId="1" xfId="0" applyNumberFormat="1" applyFont="1" applyFill="1" applyBorder="1"/>
    <xf numFmtId="164" fontId="5" fillId="5" borderId="2" xfId="0" applyNumberFormat="1" applyFont="1" applyFill="1" applyBorder="1"/>
    <xf numFmtId="165" fontId="5" fillId="0" borderId="4" xfId="0" applyNumberFormat="1" applyFont="1" applyBorder="1"/>
    <xf numFmtId="165" fontId="5" fillId="0" borderId="3" xfId="0" applyNumberFormat="1" applyFont="1" applyBorder="1"/>
    <xf numFmtId="165" fontId="5" fillId="0" borderId="5" xfId="0" applyNumberFormat="1" applyFont="1" applyBorder="1"/>
    <xf numFmtId="165" fontId="5" fillId="5" borderId="0" xfId="0" applyNumberFormat="1" applyFont="1" applyFill="1"/>
    <xf numFmtId="165" fontId="5" fillId="5" borderId="0" xfId="0" applyNumberFormat="1" applyFont="1" applyFill="1" applyBorder="1"/>
    <xf numFmtId="165" fontId="5" fillId="5" borderId="1" xfId="0" applyNumberFormat="1" applyFont="1" applyFill="1" applyBorder="1"/>
    <xf numFmtId="165" fontId="5" fillId="5" borderId="2" xfId="0" applyNumberFormat="1" applyFont="1" applyFill="1" applyBorder="1"/>
    <xf numFmtId="2" fontId="5" fillId="5" borderId="2" xfId="0" applyNumberFormat="1" applyFont="1" applyFill="1" applyBorder="1"/>
    <xf numFmtId="2" fontId="5" fillId="5" borderId="0" xfId="0" applyNumberFormat="1" applyFont="1" applyFill="1" applyBorder="1"/>
    <xf numFmtId="2" fontId="5" fillId="5" borderId="0" xfId="0" applyNumberFormat="1" applyFont="1" applyFill="1"/>
    <xf numFmtId="2" fontId="5" fillId="5" borderId="1" xfId="0" applyNumberFormat="1" applyFont="1" applyFill="1" applyBorder="1"/>
    <xf numFmtId="2" fontId="5" fillId="0" borderId="1" xfId="0" applyNumberFormat="1" applyFont="1" applyFill="1" applyBorder="1"/>
    <xf numFmtId="2" fontId="5" fillId="0" borderId="4" xfId="0" applyNumberFormat="1" applyFont="1" applyBorder="1"/>
    <xf numFmtId="2" fontId="5" fillId="0" borderId="3" xfId="0" applyNumberFormat="1" applyFont="1" applyBorder="1"/>
    <xf numFmtId="2" fontId="5" fillId="0" borderId="5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164" fontId="5" fillId="0" borderId="5" xfId="0" applyNumberFormat="1" applyFont="1" applyBorder="1"/>
    <xf numFmtId="2" fontId="5" fillId="0" borderId="0" xfId="0" applyNumberFormat="1" applyFont="1" applyFill="1"/>
    <xf numFmtId="2" fontId="5" fillId="0" borderId="0" xfId="0" applyNumberFormat="1" applyFont="1" applyFill="1" applyBorder="1"/>
    <xf numFmtId="2" fontId="5" fillId="0" borderId="2" xfId="0" applyNumberFormat="1" applyFont="1" applyFill="1" applyBorder="1"/>
    <xf numFmtId="0" fontId="9" fillId="0" borderId="1" xfId="0" applyFont="1" applyBorder="1"/>
    <xf numFmtId="0" fontId="9" fillId="0" borderId="4" xfId="0" applyFont="1" applyBorder="1"/>
    <xf numFmtId="0" fontId="7" fillId="0" borderId="4" xfId="0" applyFont="1" applyBorder="1"/>
    <xf numFmtId="0" fontId="9" fillId="2" borderId="4" xfId="0" applyFont="1" applyFill="1" applyBorder="1"/>
    <xf numFmtId="164" fontId="5" fillId="0" borderId="2" xfId="0" applyNumberFormat="1" applyFont="1" applyFill="1" applyBorder="1"/>
    <xf numFmtId="2" fontId="5" fillId="1" borderId="1" xfId="0" applyNumberFormat="1" applyFont="1" applyFill="1" applyBorder="1"/>
    <xf numFmtId="2" fontId="5" fillId="1" borderId="0" xfId="0" applyNumberFormat="1" applyFont="1" applyFill="1" applyBorder="1"/>
    <xf numFmtId="164" fontId="5" fillId="1" borderId="0" xfId="0" applyNumberFormat="1" applyFont="1" applyFill="1" applyBorder="1"/>
    <xf numFmtId="165" fontId="5" fillId="1" borderId="1" xfId="0" applyNumberFormat="1" applyFont="1" applyFill="1" applyBorder="1"/>
    <xf numFmtId="165" fontId="5" fillId="1" borderId="0" xfId="0" applyNumberFormat="1" applyFont="1" applyFill="1"/>
    <xf numFmtId="0" fontId="5" fillId="5" borderId="3" xfId="0" applyFont="1" applyFill="1" applyBorder="1"/>
    <xf numFmtId="2" fontId="5" fillId="5" borderId="4" xfId="0" applyNumberFormat="1" applyFont="1" applyFill="1" applyBorder="1"/>
    <xf numFmtId="2" fontId="5" fillId="5" borderId="3" xfId="0" applyNumberFormat="1" applyFont="1" applyFill="1" applyBorder="1"/>
    <xf numFmtId="2" fontId="5" fillId="5" borderId="5" xfId="0" applyNumberFormat="1" applyFont="1" applyFill="1" applyBorder="1"/>
    <xf numFmtId="0" fontId="5" fillId="5" borderId="4" xfId="0" applyFont="1" applyFill="1" applyBorder="1"/>
    <xf numFmtId="165" fontId="5" fillId="5" borderId="4" xfId="0" applyNumberFormat="1" applyFont="1" applyFill="1" applyBorder="1"/>
    <xf numFmtId="165" fontId="5" fillId="5" borderId="3" xfId="0" applyNumberFormat="1" applyFont="1" applyFill="1" applyBorder="1"/>
    <xf numFmtId="165" fontId="5" fillId="5" borderId="5" xfId="0" applyNumberFormat="1" applyFont="1" applyFill="1" applyBorder="1"/>
    <xf numFmtId="1" fontId="5" fillId="0" borderId="4" xfId="0" applyNumberFormat="1" applyFont="1" applyBorder="1"/>
    <xf numFmtId="1" fontId="5" fillId="0" borderId="3" xfId="0" applyNumberFormat="1" applyFont="1" applyBorder="1"/>
    <xf numFmtId="1" fontId="5" fillId="0" borderId="5" xfId="0" applyNumberFormat="1" applyFont="1" applyBorder="1"/>
    <xf numFmtId="1" fontId="5" fillId="0" borderId="2" xfId="0" applyNumberFormat="1" applyFont="1" applyBorder="1"/>
    <xf numFmtId="165" fontId="5" fillId="1" borderId="3" xfId="0" applyNumberFormat="1" applyFont="1" applyFill="1" applyBorder="1"/>
    <xf numFmtId="165" fontId="5" fillId="3" borderId="3" xfId="0" applyNumberFormat="1" applyFont="1" applyFill="1" applyBorder="1"/>
    <xf numFmtId="0" fontId="17" fillId="0" borderId="0" xfId="0" applyFont="1"/>
    <xf numFmtId="2" fontId="5" fillId="3" borderId="1" xfId="0" applyNumberFormat="1" applyFont="1" applyFill="1" applyBorder="1"/>
    <xf numFmtId="1" fontId="5" fillId="0" borderId="0" xfId="0" applyNumberFormat="1" applyFont="1"/>
    <xf numFmtId="1" fontId="5" fillId="0" borderId="1" xfId="0" applyNumberFormat="1" applyFont="1" applyBorder="1"/>
    <xf numFmtId="1" fontId="5" fillId="0" borderId="0" xfId="0" applyNumberFormat="1" applyFont="1" applyBorder="1"/>
    <xf numFmtId="167" fontId="18" fillId="0" borderId="0" xfId="1" applyNumberFormat="1" applyFont="1"/>
    <xf numFmtId="167" fontId="18" fillId="0" borderId="1" xfId="1" applyNumberFormat="1" applyFont="1" applyBorder="1"/>
    <xf numFmtId="167" fontId="18" fillId="1" borderId="0" xfId="1" applyNumberFormat="1" applyFont="1" applyFill="1"/>
    <xf numFmtId="167" fontId="18" fillId="0" borderId="0" xfId="1" applyNumberFormat="1" applyFont="1" applyBorder="1"/>
    <xf numFmtId="167" fontId="18" fillId="0" borderId="2" xfId="1" applyNumberFormat="1" applyFont="1" applyBorder="1"/>
    <xf numFmtId="0" fontId="5" fillId="0" borderId="12" xfId="0" applyFont="1" applyBorder="1"/>
    <xf numFmtId="0" fontId="13" fillId="5" borderId="1" xfId="0" applyFont="1" applyFill="1" applyBorder="1"/>
    <xf numFmtId="0" fontId="7" fillId="5" borderId="0" xfId="0" applyFont="1" applyFill="1" applyBorder="1"/>
    <xf numFmtId="0" fontId="5" fillId="7" borderId="1" xfId="0" applyFont="1" applyFill="1" applyBorder="1"/>
    <xf numFmtId="0" fontId="17" fillId="0" borderId="4" xfId="0" applyFont="1" applyBorder="1"/>
    <xf numFmtId="164" fontId="5" fillId="0" borderId="10" xfId="0" applyNumberFormat="1" applyFont="1" applyBorder="1"/>
    <xf numFmtId="2" fontId="5" fillId="0" borderId="7" xfId="0" applyNumberFormat="1" applyFont="1" applyBorder="1"/>
    <xf numFmtId="0" fontId="5" fillId="5" borderId="13" xfId="0" applyFont="1" applyFill="1" applyBorder="1"/>
    <xf numFmtId="165" fontId="5" fillId="5" borderId="7" xfId="0" applyNumberFormat="1" applyFont="1" applyFill="1" applyBorder="1"/>
    <xf numFmtId="165" fontId="5" fillId="5" borderId="14" xfId="0" applyNumberFormat="1" applyFont="1" applyFill="1" applyBorder="1"/>
    <xf numFmtId="165" fontId="5" fillId="5" borderId="8" xfId="0" applyNumberFormat="1" applyFont="1" applyFill="1" applyBorder="1"/>
    <xf numFmtId="165" fontId="5" fillId="7" borderId="14" xfId="0" applyNumberFormat="1" applyFont="1" applyFill="1" applyBorder="1"/>
    <xf numFmtId="2" fontId="5" fillId="7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0"/>
  <sheetViews>
    <sheetView tabSelected="1" topLeftCell="A2" workbookViewId="0">
      <pane xSplit="1" ySplit="9" topLeftCell="AM11" activePane="bottomRight" state="frozen"/>
      <selection activeCell="A2" sqref="A2"/>
      <selection pane="topRight" activeCell="B2" sqref="B2"/>
      <selection pane="bottomLeft" activeCell="A11" sqref="A11"/>
      <selection pane="bottomRight" activeCell="AU2" sqref="AU2"/>
    </sheetView>
  </sheetViews>
  <sheetFormatPr defaultRowHeight="14.5" x14ac:dyDescent="0.35"/>
  <cols>
    <col min="1" max="1" width="27.7265625" style="2" customWidth="1"/>
    <col min="2" max="2" width="9.36328125" style="2" customWidth="1"/>
    <col min="3" max="9" width="8.7265625" style="2"/>
    <col min="10" max="10" width="9.1796875" style="4" customWidth="1"/>
    <col min="11" max="29" width="8.7265625" style="2"/>
    <col min="30" max="30" width="9.1796875" style="4" customWidth="1"/>
    <col min="31" max="63" width="8.7265625" style="2"/>
    <col min="64" max="64" width="9.1796875" style="4" customWidth="1"/>
    <col min="65" max="71" width="8.7265625" style="2"/>
    <col min="72" max="72" width="9.1796875" style="4" customWidth="1"/>
    <col min="73" max="78" width="8.7265625" style="2"/>
    <col min="79" max="79" width="9.1796875" style="3" customWidth="1"/>
    <col min="80" max="82" width="8.7265625" style="2"/>
    <col min="83" max="83" width="9.1796875" style="3" customWidth="1"/>
    <col min="84" max="86" width="9.1796875" style="5" customWidth="1"/>
    <col min="87" max="100" width="8.7265625" style="2"/>
    <col min="101" max="101" width="9.1796875" style="3" customWidth="1"/>
    <col min="102" max="112" width="8.7265625" style="2"/>
    <col min="113" max="113" width="9.36328125" style="2" customWidth="1"/>
    <col min="114" max="256" width="8.7265625" style="2"/>
    <col min="257" max="257" width="27.7265625" style="2" customWidth="1"/>
    <col min="258" max="258" width="9.36328125" style="2" customWidth="1"/>
    <col min="259" max="265" width="8.7265625" style="2"/>
    <col min="266" max="266" width="9.1796875" style="2" customWidth="1"/>
    <col min="267" max="285" width="8.7265625" style="2"/>
    <col min="286" max="286" width="9.1796875" style="2" customWidth="1"/>
    <col min="287" max="319" width="8.7265625" style="2"/>
    <col min="320" max="320" width="9.1796875" style="2" customWidth="1"/>
    <col min="321" max="327" width="8.7265625" style="2"/>
    <col min="328" max="328" width="9.1796875" style="2" customWidth="1"/>
    <col min="329" max="334" width="8.7265625" style="2"/>
    <col min="335" max="335" width="9.1796875" style="2" customWidth="1"/>
    <col min="336" max="338" width="8.7265625" style="2"/>
    <col min="339" max="342" width="9.1796875" style="2" customWidth="1"/>
    <col min="343" max="356" width="8.7265625" style="2"/>
    <col min="357" max="357" width="9.1796875" style="2" customWidth="1"/>
    <col min="358" max="368" width="8.7265625" style="2"/>
    <col min="369" max="369" width="9.36328125" style="2" customWidth="1"/>
    <col min="370" max="512" width="8.7265625" style="2"/>
    <col min="513" max="513" width="27.7265625" style="2" customWidth="1"/>
    <col min="514" max="514" width="9.36328125" style="2" customWidth="1"/>
    <col min="515" max="521" width="8.7265625" style="2"/>
    <col min="522" max="522" width="9.1796875" style="2" customWidth="1"/>
    <col min="523" max="541" width="8.7265625" style="2"/>
    <col min="542" max="542" width="9.1796875" style="2" customWidth="1"/>
    <col min="543" max="575" width="8.7265625" style="2"/>
    <col min="576" max="576" width="9.1796875" style="2" customWidth="1"/>
    <col min="577" max="583" width="8.7265625" style="2"/>
    <col min="584" max="584" width="9.1796875" style="2" customWidth="1"/>
    <col min="585" max="590" width="8.7265625" style="2"/>
    <col min="591" max="591" width="9.1796875" style="2" customWidth="1"/>
    <col min="592" max="594" width="8.7265625" style="2"/>
    <col min="595" max="598" width="9.1796875" style="2" customWidth="1"/>
    <col min="599" max="612" width="8.7265625" style="2"/>
    <col min="613" max="613" width="9.1796875" style="2" customWidth="1"/>
    <col min="614" max="624" width="8.7265625" style="2"/>
    <col min="625" max="625" width="9.36328125" style="2" customWidth="1"/>
    <col min="626" max="768" width="8.7265625" style="2"/>
    <col min="769" max="769" width="27.7265625" style="2" customWidth="1"/>
    <col min="770" max="770" width="9.36328125" style="2" customWidth="1"/>
    <col min="771" max="777" width="8.7265625" style="2"/>
    <col min="778" max="778" width="9.1796875" style="2" customWidth="1"/>
    <col min="779" max="797" width="8.7265625" style="2"/>
    <col min="798" max="798" width="9.1796875" style="2" customWidth="1"/>
    <col min="799" max="831" width="8.7265625" style="2"/>
    <col min="832" max="832" width="9.1796875" style="2" customWidth="1"/>
    <col min="833" max="839" width="8.7265625" style="2"/>
    <col min="840" max="840" width="9.1796875" style="2" customWidth="1"/>
    <col min="841" max="846" width="8.7265625" style="2"/>
    <col min="847" max="847" width="9.1796875" style="2" customWidth="1"/>
    <col min="848" max="850" width="8.7265625" style="2"/>
    <col min="851" max="854" width="9.1796875" style="2" customWidth="1"/>
    <col min="855" max="868" width="8.7265625" style="2"/>
    <col min="869" max="869" width="9.1796875" style="2" customWidth="1"/>
    <col min="870" max="880" width="8.7265625" style="2"/>
    <col min="881" max="881" width="9.36328125" style="2" customWidth="1"/>
    <col min="882" max="1024" width="8.7265625" style="2"/>
    <col min="1025" max="1025" width="27.7265625" style="2" customWidth="1"/>
    <col min="1026" max="1026" width="9.36328125" style="2" customWidth="1"/>
    <col min="1027" max="1033" width="8.7265625" style="2"/>
    <col min="1034" max="1034" width="9.1796875" style="2" customWidth="1"/>
    <col min="1035" max="1053" width="8.7265625" style="2"/>
    <col min="1054" max="1054" width="9.1796875" style="2" customWidth="1"/>
    <col min="1055" max="1087" width="8.7265625" style="2"/>
    <col min="1088" max="1088" width="9.1796875" style="2" customWidth="1"/>
    <col min="1089" max="1095" width="8.7265625" style="2"/>
    <col min="1096" max="1096" width="9.1796875" style="2" customWidth="1"/>
    <col min="1097" max="1102" width="8.7265625" style="2"/>
    <col min="1103" max="1103" width="9.1796875" style="2" customWidth="1"/>
    <col min="1104" max="1106" width="8.7265625" style="2"/>
    <col min="1107" max="1110" width="9.1796875" style="2" customWidth="1"/>
    <col min="1111" max="1124" width="8.7265625" style="2"/>
    <col min="1125" max="1125" width="9.1796875" style="2" customWidth="1"/>
    <col min="1126" max="1136" width="8.7265625" style="2"/>
    <col min="1137" max="1137" width="9.36328125" style="2" customWidth="1"/>
    <col min="1138" max="1280" width="8.7265625" style="2"/>
    <col min="1281" max="1281" width="27.7265625" style="2" customWidth="1"/>
    <col min="1282" max="1282" width="9.36328125" style="2" customWidth="1"/>
    <col min="1283" max="1289" width="8.7265625" style="2"/>
    <col min="1290" max="1290" width="9.1796875" style="2" customWidth="1"/>
    <col min="1291" max="1309" width="8.7265625" style="2"/>
    <col min="1310" max="1310" width="9.1796875" style="2" customWidth="1"/>
    <col min="1311" max="1343" width="8.7265625" style="2"/>
    <col min="1344" max="1344" width="9.1796875" style="2" customWidth="1"/>
    <col min="1345" max="1351" width="8.7265625" style="2"/>
    <col min="1352" max="1352" width="9.1796875" style="2" customWidth="1"/>
    <col min="1353" max="1358" width="8.7265625" style="2"/>
    <col min="1359" max="1359" width="9.1796875" style="2" customWidth="1"/>
    <col min="1360" max="1362" width="8.7265625" style="2"/>
    <col min="1363" max="1366" width="9.1796875" style="2" customWidth="1"/>
    <col min="1367" max="1380" width="8.7265625" style="2"/>
    <col min="1381" max="1381" width="9.1796875" style="2" customWidth="1"/>
    <col min="1382" max="1392" width="8.7265625" style="2"/>
    <col min="1393" max="1393" width="9.36328125" style="2" customWidth="1"/>
    <col min="1394" max="1536" width="8.7265625" style="2"/>
    <col min="1537" max="1537" width="27.7265625" style="2" customWidth="1"/>
    <col min="1538" max="1538" width="9.36328125" style="2" customWidth="1"/>
    <col min="1539" max="1545" width="8.7265625" style="2"/>
    <col min="1546" max="1546" width="9.1796875" style="2" customWidth="1"/>
    <col min="1547" max="1565" width="8.7265625" style="2"/>
    <col min="1566" max="1566" width="9.1796875" style="2" customWidth="1"/>
    <col min="1567" max="1599" width="8.7265625" style="2"/>
    <col min="1600" max="1600" width="9.1796875" style="2" customWidth="1"/>
    <col min="1601" max="1607" width="8.7265625" style="2"/>
    <col min="1608" max="1608" width="9.1796875" style="2" customWidth="1"/>
    <col min="1609" max="1614" width="8.7265625" style="2"/>
    <col min="1615" max="1615" width="9.1796875" style="2" customWidth="1"/>
    <col min="1616" max="1618" width="8.7265625" style="2"/>
    <col min="1619" max="1622" width="9.1796875" style="2" customWidth="1"/>
    <col min="1623" max="1636" width="8.7265625" style="2"/>
    <col min="1637" max="1637" width="9.1796875" style="2" customWidth="1"/>
    <col min="1638" max="1648" width="8.7265625" style="2"/>
    <col min="1649" max="1649" width="9.36328125" style="2" customWidth="1"/>
    <col min="1650" max="1792" width="8.7265625" style="2"/>
    <col min="1793" max="1793" width="27.7265625" style="2" customWidth="1"/>
    <col min="1794" max="1794" width="9.36328125" style="2" customWidth="1"/>
    <col min="1795" max="1801" width="8.7265625" style="2"/>
    <col min="1802" max="1802" width="9.1796875" style="2" customWidth="1"/>
    <col min="1803" max="1821" width="8.7265625" style="2"/>
    <col min="1822" max="1822" width="9.1796875" style="2" customWidth="1"/>
    <col min="1823" max="1855" width="8.7265625" style="2"/>
    <col min="1856" max="1856" width="9.1796875" style="2" customWidth="1"/>
    <col min="1857" max="1863" width="8.7265625" style="2"/>
    <col min="1864" max="1864" width="9.1796875" style="2" customWidth="1"/>
    <col min="1865" max="1870" width="8.7265625" style="2"/>
    <col min="1871" max="1871" width="9.1796875" style="2" customWidth="1"/>
    <col min="1872" max="1874" width="8.7265625" style="2"/>
    <col min="1875" max="1878" width="9.1796875" style="2" customWidth="1"/>
    <col min="1879" max="1892" width="8.7265625" style="2"/>
    <col min="1893" max="1893" width="9.1796875" style="2" customWidth="1"/>
    <col min="1894" max="1904" width="8.7265625" style="2"/>
    <col min="1905" max="1905" width="9.36328125" style="2" customWidth="1"/>
    <col min="1906" max="2048" width="8.7265625" style="2"/>
    <col min="2049" max="2049" width="27.7265625" style="2" customWidth="1"/>
    <col min="2050" max="2050" width="9.36328125" style="2" customWidth="1"/>
    <col min="2051" max="2057" width="8.7265625" style="2"/>
    <col min="2058" max="2058" width="9.1796875" style="2" customWidth="1"/>
    <col min="2059" max="2077" width="8.7265625" style="2"/>
    <col min="2078" max="2078" width="9.1796875" style="2" customWidth="1"/>
    <col min="2079" max="2111" width="8.7265625" style="2"/>
    <col min="2112" max="2112" width="9.1796875" style="2" customWidth="1"/>
    <col min="2113" max="2119" width="8.7265625" style="2"/>
    <col min="2120" max="2120" width="9.1796875" style="2" customWidth="1"/>
    <col min="2121" max="2126" width="8.7265625" style="2"/>
    <col min="2127" max="2127" width="9.1796875" style="2" customWidth="1"/>
    <col min="2128" max="2130" width="8.7265625" style="2"/>
    <col min="2131" max="2134" width="9.1796875" style="2" customWidth="1"/>
    <col min="2135" max="2148" width="8.7265625" style="2"/>
    <col min="2149" max="2149" width="9.1796875" style="2" customWidth="1"/>
    <col min="2150" max="2160" width="8.7265625" style="2"/>
    <col min="2161" max="2161" width="9.36328125" style="2" customWidth="1"/>
    <col min="2162" max="2304" width="8.7265625" style="2"/>
    <col min="2305" max="2305" width="27.7265625" style="2" customWidth="1"/>
    <col min="2306" max="2306" width="9.36328125" style="2" customWidth="1"/>
    <col min="2307" max="2313" width="8.7265625" style="2"/>
    <col min="2314" max="2314" width="9.1796875" style="2" customWidth="1"/>
    <col min="2315" max="2333" width="8.7265625" style="2"/>
    <col min="2334" max="2334" width="9.1796875" style="2" customWidth="1"/>
    <col min="2335" max="2367" width="8.7265625" style="2"/>
    <col min="2368" max="2368" width="9.1796875" style="2" customWidth="1"/>
    <col min="2369" max="2375" width="8.7265625" style="2"/>
    <col min="2376" max="2376" width="9.1796875" style="2" customWidth="1"/>
    <col min="2377" max="2382" width="8.7265625" style="2"/>
    <col min="2383" max="2383" width="9.1796875" style="2" customWidth="1"/>
    <col min="2384" max="2386" width="8.7265625" style="2"/>
    <col min="2387" max="2390" width="9.1796875" style="2" customWidth="1"/>
    <col min="2391" max="2404" width="8.7265625" style="2"/>
    <col min="2405" max="2405" width="9.1796875" style="2" customWidth="1"/>
    <col min="2406" max="2416" width="8.7265625" style="2"/>
    <col min="2417" max="2417" width="9.36328125" style="2" customWidth="1"/>
    <col min="2418" max="2560" width="8.7265625" style="2"/>
    <col min="2561" max="2561" width="27.7265625" style="2" customWidth="1"/>
    <col min="2562" max="2562" width="9.36328125" style="2" customWidth="1"/>
    <col min="2563" max="2569" width="8.7265625" style="2"/>
    <col min="2570" max="2570" width="9.1796875" style="2" customWidth="1"/>
    <col min="2571" max="2589" width="8.7265625" style="2"/>
    <col min="2590" max="2590" width="9.1796875" style="2" customWidth="1"/>
    <col min="2591" max="2623" width="8.7265625" style="2"/>
    <col min="2624" max="2624" width="9.1796875" style="2" customWidth="1"/>
    <col min="2625" max="2631" width="8.7265625" style="2"/>
    <col min="2632" max="2632" width="9.1796875" style="2" customWidth="1"/>
    <col min="2633" max="2638" width="8.7265625" style="2"/>
    <col min="2639" max="2639" width="9.1796875" style="2" customWidth="1"/>
    <col min="2640" max="2642" width="8.7265625" style="2"/>
    <col min="2643" max="2646" width="9.1796875" style="2" customWidth="1"/>
    <col min="2647" max="2660" width="8.7265625" style="2"/>
    <col min="2661" max="2661" width="9.1796875" style="2" customWidth="1"/>
    <col min="2662" max="2672" width="8.7265625" style="2"/>
    <col min="2673" max="2673" width="9.36328125" style="2" customWidth="1"/>
    <col min="2674" max="2816" width="8.7265625" style="2"/>
    <col min="2817" max="2817" width="27.7265625" style="2" customWidth="1"/>
    <col min="2818" max="2818" width="9.36328125" style="2" customWidth="1"/>
    <col min="2819" max="2825" width="8.7265625" style="2"/>
    <col min="2826" max="2826" width="9.1796875" style="2" customWidth="1"/>
    <col min="2827" max="2845" width="8.7265625" style="2"/>
    <col min="2846" max="2846" width="9.1796875" style="2" customWidth="1"/>
    <col min="2847" max="2879" width="8.7265625" style="2"/>
    <col min="2880" max="2880" width="9.1796875" style="2" customWidth="1"/>
    <col min="2881" max="2887" width="8.7265625" style="2"/>
    <col min="2888" max="2888" width="9.1796875" style="2" customWidth="1"/>
    <col min="2889" max="2894" width="8.7265625" style="2"/>
    <col min="2895" max="2895" width="9.1796875" style="2" customWidth="1"/>
    <col min="2896" max="2898" width="8.7265625" style="2"/>
    <col min="2899" max="2902" width="9.1796875" style="2" customWidth="1"/>
    <col min="2903" max="2916" width="8.7265625" style="2"/>
    <col min="2917" max="2917" width="9.1796875" style="2" customWidth="1"/>
    <col min="2918" max="2928" width="8.7265625" style="2"/>
    <col min="2929" max="2929" width="9.36328125" style="2" customWidth="1"/>
    <col min="2930" max="3072" width="8.7265625" style="2"/>
    <col min="3073" max="3073" width="27.7265625" style="2" customWidth="1"/>
    <col min="3074" max="3074" width="9.36328125" style="2" customWidth="1"/>
    <col min="3075" max="3081" width="8.7265625" style="2"/>
    <col min="3082" max="3082" width="9.1796875" style="2" customWidth="1"/>
    <col min="3083" max="3101" width="8.7265625" style="2"/>
    <col min="3102" max="3102" width="9.1796875" style="2" customWidth="1"/>
    <col min="3103" max="3135" width="8.7265625" style="2"/>
    <col min="3136" max="3136" width="9.1796875" style="2" customWidth="1"/>
    <col min="3137" max="3143" width="8.7265625" style="2"/>
    <col min="3144" max="3144" width="9.1796875" style="2" customWidth="1"/>
    <col min="3145" max="3150" width="8.7265625" style="2"/>
    <col min="3151" max="3151" width="9.1796875" style="2" customWidth="1"/>
    <col min="3152" max="3154" width="8.7265625" style="2"/>
    <col min="3155" max="3158" width="9.1796875" style="2" customWidth="1"/>
    <col min="3159" max="3172" width="8.7265625" style="2"/>
    <col min="3173" max="3173" width="9.1796875" style="2" customWidth="1"/>
    <col min="3174" max="3184" width="8.7265625" style="2"/>
    <col min="3185" max="3185" width="9.36328125" style="2" customWidth="1"/>
    <col min="3186" max="3328" width="8.7265625" style="2"/>
    <col min="3329" max="3329" width="27.7265625" style="2" customWidth="1"/>
    <col min="3330" max="3330" width="9.36328125" style="2" customWidth="1"/>
    <col min="3331" max="3337" width="8.7265625" style="2"/>
    <col min="3338" max="3338" width="9.1796875" style="2" customWidth="1"/>
    <col min="3339" max="3357" width="8.7265625" style="2"/>
    <col min="3358" max="3358" width="9.1796875" style="2" customWidth="1"/>
    <col min="3359" max="3391" width="8.7265625" style="2"/>
    <col min="3392" max="3392" width="9.1796875" style="2" customWidth="1"/>
    <col min="3393" max="3399" width="8.7265625" style="2"/>
    <col min="3400" max="3400" width="9.1796875" style="2" customWidth="1"/>
    <col min="3401" max="3406" width="8.7265625" style="2"/>
    <col min="3407" max="3407" width="9.1796875" style="2" customWidth="1"/>
    <col min="3408" max="3410" width="8.7265625" style="2"/>
    <col min="3411" max="3414" width="9.1796875" style="2" customWidth="1"/>
    <col min="3415" max="3428" width="8.7265625" style="2"/>
    <col min="3429" max="3429" width="9.1796875" style="2" customWidth="1"/>
    <col min="3430" max="3440" width="8.7265625" style="2"/>
    <col min="3441" max="3441" width="9.36328125" style="2" customWidth="1"/>
    <col min="3442" max="3584" width="8.7265625" style="2"/>
    <col min="3585" max="3585" width="27.7265625" style="2" customWidth="1"/>
    <col min="3586" max="3586" width="9.36328125" style="2" customWidth="1"/>
    <col min="3587" max="3593" width="8.7265625" style="2"/>
    <col min="3594" max="3594" width="9.1796875" style="2" customWidth="1"/>
    <col min="3595" max="3613" width="8.7265625" style="2"/>
    <col min="3614" max="3614" width="9.1796875" style="2" customWidth="1"/>
    <col min="3615" max="3647" width="8.7265625" style="2"/>
    <col min="3648" max="3648" width="9.1796875" style="2" customWidth="1"/>
    <col min="3649" max="3655" width="8.7265625" style="2"/>
    <col min="3656" max="3656" width="9.1796875" style="2" customWidth="1"/>
    <col min="3657" max="3662" width="8.7265625" style="2"/>
    <col min="3663" max="3663" width="9.1796875" style="2" customWidth="1"/>
    <col min="3664" max="3666" width="8.7265625" style="2"/>
    <col min="3667" max="3670" width="9.1796875" style="2" customWidth="1"/>
    <col min="3671" max="3684" width="8.7265625" style="2"/>
    <col min="3685" max="3685" width="9.1796875" style="2" customWidth="1"/>
    <col min="3686" max="3696" width="8.7265625" style="2"/>
    <col min="3697" max="3697" width="9.36328125" style="2" customWidth="1"/>
    <col min="3698" max="3840" width="8.7265625" style="2"/>
    <col min="3841" max="3841" width="27.7265625" style="2" customWidth="1"/>
    <col min="3842" max="3842" width="9.36328125" style="2" customWidth="1"/>
    <col min="3843" max="3849" width="8.7265625" style="2"/>
    <col min="3850" max="3850" width="9.1796875" style="2" customWidth="1"/>
    <col min="3851" max="3869" width="8.7265625" style="2"/>
    <col min="3870" max="3870" width="9.1796875" style="2" customWidth="1"/>
    <col min="3871" max="3903" width="8.7265625" style="2"/>
    <col min="3904" max="3904" width="9.1796875" style="2" customWidth="1"/>
    <col min="3905" max="3911" width="8.7265625" style="2"/>
    <col min="3912" max="3912" width="9.1796875" style="2" customWidth="1"/>
    <col min="3913" max="3918" width="8.7265625" style="2"/>
    <col min="3919" max="3919" width="9.1796875" style="2" customWidth="1"/>
    <col min="3920" max="3922" width="8.7265625" style="2"/>
    <col min="3923" max="3926" width="9.1796875" style="2" customWidth="1"/>
    <col min="3927" max="3940" width="8.7265625" style="2"/>
    <col min="3941" max="3941" width="9.1796875" style="2" customWidth="1"/>
    <col min="3942" max="3952" width="8.7265625" style="2"/>
    <col min="3953" max="3953" width="9.36328125" style="2" customWidth="1"/>
    <col min="3954" max="4096" width="8.7265625" style="2"/>
    <col min="4097" max="4097" width="27.7265625" style="2" customWidth="1"/>
    <col min="4098" max="4098" width="9.36328125" style="2" customWidth="1"/>
    <col min="4099" max="4105" width="8.7265625" style="2"/>
    <col min="4106" max="4106" width="9.1796875" style="2" customWidth="1"/>
    <col min="4107" max="4125" width="8.7265625" style="2"/>
    <col min="4126" max="4126" width="9.1796875" style="2" customWidth="1"/>
    <col min="4127" max="4159" width="8.7265625" style="2"/>
    <col min="4160" max="4160" width="9.1796875" style="2" customWidth="1"/>
    <col min="4161" max="4167" width="8.7265625" style="2"/>
    <col min="4168" max="4168" width="9.1796875" style="2" customWidth="1"/>
    <col min="4169" max="4174" width="8.7265625" style="2"/>
    <col min="4175" max="4175" width="9.1796875" style="2" customWidth="1"/>
    <col min="4176" max="4178" width="8.7265625" style="2"/>
    <col min="4179" max="4182" width="9.1796875" style="2" customWidth="1"/>
    <col min="4183" max="4196" width="8.7265625" style="2"/>
    <col min="4197" max="4197" width="9.1796875" style="2" customWidth="1"/>
    <col min="4198" max="4208" width="8.7265625" style="2"/>
    <col min="4209" max="4209" width="9.36328125" style="2" customWidth="1"/>
    <col min="4210" max="4352" width="8.7265625" style="2"/>
    <col min="4353" max="4353" width="27.7265625" style="2" customWidth="1"/>
    <col min="4354" max="4354" width="9.36328125" style="2" customWidth="1"/>
    <col min="4355" max="4361" width="8.7265625" style="2"/>
    <col min="4362" max="4362" width="9.1796875" style="2" customWidth="1"/>
    <col min="4363" max="4381" width="8.7265625" style="2"/>
    <col min="4382" max="4382" width="9.1796875" style="2" customWidth="1"/>
    <col min="4383" max="4415" width="8.7265625" style="2"/>
    <col min="4416" max="4416" width="9.1796875" style="2" customWidth="1"/>
    <col min="4417" max="4423" width="8.7265625" style="2"/>
    <col min="4424" max="4424" width="9.1796875" style="2" customWidth="1"/>
    <col min="4425" max="4430" width="8.7265625" style="2"/>
    <col min="4431" max="4431" width="9.1796875" style="2" customWidth="1"/>
    <col min="4432" max="4434" width="8.7265625" style="2"/>
    <col min="4435" max="4438" width="9.1796875" style="2" customWidth="1"/>
    <col min="4439" max="4452" width="8.7265625" style="2"/>
    <col min="4453" max="4453" width="9.1796875" style="2" customWidth="1"/>
    <col min="4454" max="4464" width="8.7265625" style="2"/>
    <col min="4465" max="4465" width="9.36328125" style="2" customWidth="1"/>
    <col min="4466" max="4608" width="8.7265625" style="2"/>
    <col min="4609" max="4609" width="27.7265625" style="2" customWidth="1"/>
    <col min="4610" max="4610" width="9.36328125" style="2" customWidth="1"/>
    <col min="4611" max="4617" width="8.7265625" style="2"/>
    <col min="4618" max="4618" width="9.1796875" style="2" customWidth="1"/>
    <col min="4619" max="4637" width="8.7265625" style="2"/>
    <col min="4638" max="4638" width="9.1796875" style="2" customWidth="1"/>
    <col min="4639" max="4671" width="8.7265625" style="2"/>
    <col min="4672" max="4672" width="9.1796875" style="2" customWidth="1"/>
    <col min="4673" max="4679" width="8.7265625" style="2"/>
    <col min="4680" max="4680" width="9.1796875" style="2" customWidth="1"/>
    <col min="4681" max="4686" width="8.7265625" style="2"/>
    <col min="4687" max="4687" width="9.1796875" style="2" customWidth="1"/>
    <col min="4688" max="4690" width="8.7265625" style="2"/>
    <col min="4691" max="4694" width="9.1796875" style="2" customWidth="1"/>
    <col min="4695" max="4708" width="8.7265625" style="2"/>
    <col min="4709" max="4709" width="9.1796875" style="2" customWidth="1"/>
    <col min="4710" max="4720" width="8.7265625" style="2"/>
    <col min="4721" max="4721" width="9.36328125" style="2" customWidth="1"/>
    <col min="4722" max="4864" width="8.7265625" style="2"/>
    <col min="4865" max="4865" width="27.7265625" style="2" customWidth="1"/>
    <col min="4866" max="4866" width="9.36328125" style="2" customWidth="1"/>
    <col min="4867" max="4873" width="8.7265625" style="2"/>
    <col min="4874" max="4874" width="9.1796875" style="2" customWidth="1"/>
    <col min="4875" max="4893" width="8.7265625" style="2"/>
    <col min="4894" max="4894" width="9.1796875" style="2" customWidth="1"/>
    <col min="4895" max="4927" width="8.7265625" style="2"/>
    <col min="4928" max="4928" width="9.1796875" style="2" customWidth="1"/>
    <col min="4929" max="4935" width="8.7265625" style="2"/>
    <col min="4936" max="4936" width="9.1796875" style="2" customWidth="1"/>
    <col min="4937" max="4942" width="8.7265625" style="2"/>
    <col min="4943" max="4943" width="9.1796875" style="2" customWidth="1"/>
    <col min="4944" max="4946" width="8.7265625" style="2"/>
    <col min="4947" max="4950" width="9.1796875" style="2" customWidth="1"/>
    <col min="4951" max="4964" width="8.7265625" style="2"/>
    <col min="4965" max="4965" width="9.1796875" style="2" customWidth="1"/>
    <col min="4966" max="4976" width="8.7265625" style="2"/>
    <col min="4977" max="4977" width="9.36328125" style="2" customWidth="1"/>
    <col min="4978" max="5120" width="8.7265625" style="2"/>
    <col min="5121" max="5121" width="27.7265625" style="2" customWidth="1"/>
    <col min="5122" max="5122" width="9.36328125" style="2" customWidth="1"/>
    <col min="5123" max="5129" width="8.7265625" style="2"/>
    <col min="5130" max="5130" width="9.1796875" style="2" customWidth="1"/>
    <col min="5131" max="5149" width="8.7265625" style="2"/>
    <col min="5150" max="5150" width="9.1796875" style="2" customWidth="1"/>
    <col min="5151" max="5183" width="8.7265625" style="2"/>
    <col min="5184" max="5184" width="9.1796875" style="2" customWidth="1"/>
    <col min="5185" max="5191" width="8.7265625" style="2"/>
    <col min="5192" max="5192" width="9.1796875" style="2" customWidth="1"/>
    <col min="5193" max="5198" width="8.7265625" style="2"/>
    <col min="5199" max="5199" width="9.1796875" style="2" customWidth="1"/>
    <col min="5200" max="5202" width="8.7265625" style="2"/>
    <col min="5203" max="5206" width="9.1796875" style="2" customWidth="1"/>
    <col min="5207" max="5220" width="8.7265625" style="2"/>
    <col min="5221" max="5221" width="9.1796875" style="2" customWidth="1"/>
    <col min="5222" max="5232" width="8.7265625" style="2"/>
    <col min="5233" max="5233" width="9.36328125" style="2" customWidth="1"/>
    <col min="5234" max="5376" width="8.7265625" style="2"/>
    <col min="5377" max="5377" width="27.7265625" style="2" customWidth="1"/>
    <col min="5378" max="5378" width="9.36328125" style="2" customWidth="1"/>
    <col min="5379" max="5385" width="8.7265625" style="2"/>
    <col min="5386" max="5386" width="9.1796875" style="2" customWidth="1"/>
    <col min="5387" max="5405" width="8.7265625" style="2"/>
    <col min="5406" max="5406" width="9.1796875" style="2" customWidth="1"/>
    <col min="5407" max="5439" width="8.7265625" style="2"/>
    <col min="5440" max="5440" width="9.1796875" style="2" customWidth="1"/>
    <col min="5441" max="5447" width="8.7265625" style="2"/>
    <col min="5448" max="5448" width="9.1796875" style="2" customWidth="1"/>
    <col min="5449" max="5454" width="8.7265625" style="2"/>
    <col min="5455" max="5455" width="9.1796875" style="2" customWidth="1"/>
    <col min="5456" max="5458" width="8.7265625" style="2"/>
    <col min="5459" max="5462" width="9.1796875" style="2" customWidth="1"/>
    <col min="5463" max="5476" width="8.7265625" style="2"/>
    <col min="5477" max="5477" width="9.1796875" style="2" customWidth="1"/>
    <col min="5478" max="5488" width="8.7265625" style="2"/>
    <col min="5489" max="5489" width="9.36328125" style="2" customWidth="1"/>
    <col min="5490" max="5632" width="8.7265625" style="2"/>
    <col min="5633" max="5633" width="27.7265625" style="2" customWidth="1"/>
    <col min="5634" max="5634" width="9.36328125" style="2" customWidth="1"/>
    <col min="5635" max="5641" width="8.7265625" style="2"/>
    <col min="5642" max="5642" width="9.1796875" style="2" customWidth="1"/>
    <col min="5643" max="5661" width="8.7265625" style="2"/>
    <col min="5662" max="5662" width="9.1796875" style="2" customWidth="1"/>
    <col min="5663" max="5695" width="8.7265625" style="2"/>
    <col min="5696" max="5696" width="9.1796875" style="2" customWidth="1"/>
    <col min="5697" max="5703" width="8.7265625" style="2"/>
    <col min="5704" max="5704" width="9.1796875" style="2" customWidth="1"/>
    <col min="5705" max="5710" width="8.7265625" style="2"/>
    <col min="5711" max="5711" width="9.1796875" style="2" customWidth="1"/>
    <col min="5712" max="5714" width="8.7265625" style="2"/>
    <col min="5715" max="5718" width="9.1796875" style="2" customWidth="1"/>
    <col min="5719" max="5732" width="8.7265625" style="2"/>
    <col min="5733" max="5733" width="9.1796875" style="2" customWidth="1"/>
    <col min="5734" max="5744" width="8.7265625" style="2"/>
    <col min="5745" max="5745" width="9.36328125" style="2" customWidth="1"/>
    <col min="5746" max="5888" width="8.7265625" style="2"/>
    <col min="5889" max="5889" width="27.7265625" style="2" customWidth="1"/>
    <col min="5890" max="5890" width="9.36328125" style="2" customWidth="1"/>
    <col min="5891" max="5897" width="8.7265625" style="2"/>
    <col min="5898" max="5898" width="9.1796875" style="2" customWidth="1"/>
    <col min="5899" max="5917" width="8.7265625" style="2"/>
    <col min="5918" max="5918" width="9.1796875" style="2" customWidth="1"/>
    <col min="5919" max="5951" width="8.7265625" style="2"/>
    <col min="5952" max="5952" width="9.1796875" style="2" customWidth="1"/>
    <col min="5953" max="5959" width="8.7265625" style="2"/>
    <col min="5960" max="5960" width="9.1796875" style="2" customWidth="1"/>
    <col min="5961" max="5966" width="8.7265625" style="2"/>
    <col min="5967" max="5967" width="9.1796875" style="2" customWidth="1"/>
    <col min="5968" max="5970" width="8.7265625" style="2"/>
    <col min="5971" max="5974" width="9.1796875" style="2" customWidth="1"/>
    <col min="5975" max="5988" width="8.7265625" style="2"/>
    <col min="5989" max="5989" width="9.1796875" style="2" customWidth="1"/>
    <col min="5990" max="6000" width="8.7265625" style="2"/>
    <col min="6001" max="6001" width="9.36328125" style="2" customWidth="1"/>
    <col min="6002" max="6144" width="8.7265625" style="2"/>
    <col min="6145" max="6145" width="27.7265625" style="2" customWidth="1"/>
    <col min="6146" max="6146" width="9.36328125" style="2" customWidth="1"/>
    <col min="6147" max="6153" width="8.7265625" style="2"/>
    <col min="6154" max="6154" width="9.1796875" style="2" customWidth="1"/>
    <col min="6155" max="6173" width="8.7265625" style="2"/>
    <col min="6174" max="6174" width="9.1796875" style="2" customWidth="1"/>
    <col min="6175" max="6207" width="8.7265625" style="2"/>
    <col min="6208" max="6208" width="9.1796875" style="2" customWidth="1"/>
    <col min="6209" max="6215" width="8.7265625" style="2"/>
    <col min="6216" max="6216" width="9.1796875" style="2" customWidth="1"/>
    <col min="6217" max="6222" width="8.7265625" style="2"/>
    <col min="6223" max="6223" width="9.1796875" style="2" customWidth="1"/>
    <col min="6224" max="6226" width="8.7265625" style="2"/>
    <col min="6227" max="6230" width="9.1796875" style="2" customWidth="1"/>
    <col min="6231" max="6244" width="8.7265625" style="2"/>
    <col min="6245" max="6245" width="9.1796875" style="2" customWidth="1"/>
    <col min="6246" max="6256" width="8.7265625" style="2"/>
    <col min="6257" max="6257" width="9.36328125" style="2" customWidth="1"/>
    <col min="6258" max="6400" width="8.7265625" style="2"/>
    <col min="6401" max="6401" width="27.7265625" style="2" customWidth="1"/>
    <col min="6402" max="6402" width="9.36328125" style="2" customWidth="1"/>
    <col min="6403" max="6409" width="8.7265625" style="2"/>
    <col min="6410" max="6410" width="9.1796875" style="2" customWidth="1"/>
    <col min="6411" max="6429" width="8.7265625" style="2"/>
    <col min="6430" max="6430" width="9.1796875" style="2" customWidth="1"/>
    <col min="6431" max="6463" width="8.7265625" style="2"/>
    <col min="6464" max="6464" width="9.1796875" style="2" customWidth="1"/>
    <col min="6465" max="6471" width="8.7265625" style="2"/>
    <col min="6472" max="6472" width="9.1796875" style="2" customWidth="1"/>
    <col min="6473" max="6478" width="8.7265625" style="2"/>
    <col min="6479" max="6479" width="9.1796875" style="2" customWidth="1"/>
    <col min="6480" max="6482" width="8.7265625" style="2"/>
    <col min="6483" max="6486" width="9.1796875" style="2" customWidth="1"/>
    <col min="6487" max="6500" width="8.7265625" style="2"/>
    <col min="6501" max="6501" width="9.1796875" style="2" customWidth="1"/>
    <col min="6502" max="6512" width="8.7265625" style="2"/>
    <col min="6513" max="6513" width="9.36328125" style="2" customWidth="1"/>
    <col min="6514" max="6656" width="8.7265625" style="2"/>
    <col min="6657" max="6657" width="27.7265625" style="2" customWidth="1"/>
    <col min="6658" max="6658" width="9.36328125" style="2" customWidth="1"/>
    <col min="6659" max="6665" width="8.7265625" style="2"/>
    <col min="6666" max="6666" width="9.1796875" style="2" customWidth="1"/>
    <col min="6667" max="6685" width="8.7265625" style="2"/>
    <col min="6686" max="6686" width="9.1796875" style="2" customWidth="1"/>
    <col min="6687" max="6719" width="8.7265625" style="2"/>
    <col min="6720" max="6720" width="9.1796875" style="2" customWidth="1"/>
    <col min="6721" max="6727" width="8.7265625" style="2"/>
    <col min="6728" max="6728" width="9.1796875" style="2" customWidth="1"/>
    <col min="6729" max="6734" width="8.7265625" style="2"/>
    <col min="6735" max="6735" width="9.1796875" style="2" customWidth="1"/>
    <col min="6736" max="6738" width="8.7265625" style="2"/>
    <col min="6739" max="6742" width="9.1796875" style="2" customWidth="1"/>
    <col min="6743" max="6756" width="8.7265625" style="2"/>
    <col min="6757" max="6757" width="9.1796875" style="2" customWidth="1"/>
    <col min="6758" max="6768" width="8.7265625" style="2"/>
    <col min="6769" max="6769" width="9.36328125" style="2" customWidth="1"/>
    <col min="6770" max="6912" width="8.7265625" style="2"/>
    <col min="6913" max="6913" width="27.7265625" style="2" customWidth="1"/>
    <col min="6914" max="6914" width="9.36328125" style="2" customWidth="1"/>
    <col min="6915" max="6921" width="8.7265625" style="2"/>
    <col min="6922" max="6922" width="9.1796875" style="2" customWidth="1"/>
    <col min="6923" max="6941" width="8.7265625" style="2"/>
    <col min="6942" max="6942" width="9.1796875" style="2" customWidth="1"/>
    <col min="6943" max="6975" width="8.7265625" style="2"/>
    <col min="6976" max="6976" width="9.1796875" style="2" customWidth="1"/>
    <col min="6977" max="6983" width="8.7265625" style="2"/>
    <col min="6984" max="6984" width="9.1796875" style="2" customWidth="1"/>
    <col min="6985" max="6990" width="8.7265625" style="2"/>
    <col min="6991" max="6991" width="9.1796875" style="2" customWidth="1"/>
    <col min="6992" max="6994" width="8.7265625" style="2"/>
    <col min="6995" max="6998" width="9.1796875" style="2" customWidth="1"/>
    <col min="6999" max="7012" width="8.7265625" style="2"/>
    <col min="7013" max="7013" width="9.1796875" style="2" customWidth="1"/>
    <col min="7014" max="7024" width="8.7265625" style="2"/>
    <col min="7025" max="7025" width="9.36328125" style="2" customWidth="1"/>
    <col min="7026" max="7168" width="8.7265625" style="2"/>
    <col min="7169" max="7169" width="27.7265625" style="2" customWidth="1"/>
    <col min="7170" max="7170" width="9.36328125" style="2" customWidth="1"/>
    <col min="7171" max="7177" width="8.7265625" style="2"/>
    <col min="7178" max="7178" width="9.1796875" style="2" customWidth="1"/>
    <col min="7179" max="7197" width="8.7265625" style="2"/>
    <col min="7198" max="7198" width="9.1796875" style="2" customWidth="1"/>
    <col min="7199" max="7231" width="8.7265625" style="2"/>
    <col min="7232" max="7232" width="9.1796875" style="2" customWidth="1"/>
    <col min="7233" max="7239" width="8.7265625" style="2"/>
    <col min="7240" max="7240" width="9.1796875" style="2" customWidth="1"/>
    <col min="7241" max="7246" width="8.7265625" style="2"/>
    <col min="7247" max="7247" width="9.1796875" style="2" customWidth="1"/>
    <col min="7248" max="7250" width="8.7265625" style="2"/>
    <col min="7251" max="7254" width="9.1796875" style="2" customWidth="1"/>
    <col min="7255" max="7268" width="8.7265625" style="2"/>
    <col min="7269" max="7269" width="9.1796875" style="2" customWidth="1"/>
    <col min="7270" max="7280" width="8.7265625" style="2"/>
    <col min="7281" max="7281" width="9.36328125" style="2" customWidth="1"/>
    <col min="7282" max="7424" width="8.7265625" style="2"/>
    <col min="7425" max="7425" width="27.7265625" style="2" customWidth="1"/>
    <col min="7426" max="7426" width="9.36328125" style="2" customWidth="1"/>
    <col min="7427" max="7433" width="8.7265625" style="2"/>
    <col min="7434" max="7434" width="9.1796875" style="2" customWidth="1"/>
    <col min="7435" max="7453" width="8.7265625" style="2"/>
    <col min="7454" max="7454" width="9.1796875" style="2" customWidth="1"/>
    <col min="7455" max="7487" width="8.7265625" style="2"/>
    <col min="7488" max="7488" width="9.1796875" style="2" customWidth="1"/>
    <col min="7489" max="7495" width="8.7265625" style="2"/>
    <col min="7496" max="7496" width="9.1796875" style="2" customWidth="1"/>
    <col min="7497" max="7502" width="8.7265625" style="2"/>
    <col min="7503" max="7503" width="9.1796875" style="2" customWidth="1"/>
    <col min="7504" max="7506" width="8.7265625" style="2"/>
    <col min="7507" max="7510" width="9.1796875" style="2" customWidth="1"/>
    <col min="7511" max="7524" width="8.7265625" style="2"/>
    <col min="7525" max="7525" width="9.1796875" style="2" customWidth="1"/>
    <col min="7526" max="7536" width="8.7265625" style="2"/>
    <col min="7537" max="7537" width="9.36328125" style="2" customWidth="1"/>
    <col min="7538" max="7680" width="8.7265625" style="2"/>
    <col min="7681" max="7681" width="27.7265625" style="2" customWidth="1"/>
    <col min="7682" max="7682" width="9.36328125" style="2" customWidth="1"/>
    <col min="7683" max="7689" width="8.7265625" style="2"/>
    <col min="7690" max="7690" width="9.1796875" style="2" customWidth="1"/>
    <col min="7691" max="7709" width="8.7265625" style="2"/>
    <col min="7710" max="7710" width="9.1796875" style="2" customWidth="1"/>
    <col min="7711" max="7743" width="8.7265625" style="2"/>
    <col min="7744" max="7744" width="9.1796875" style="2" customWidth="1"/>
    <col min="7745" max="7751" width="8.7265625" style="2"/>
    <col min="7752" max="7752" width="9.1796875" style="2" customWidth="1"/>
    <col min="7753" max="7758" width="8.7265625" style="2"/>
    <col min="7759" max="7759" width="9.1796875" style="2" customWidth="1"/>
    <col min="7760" max="7762" width="8.7265625" style="2"/>
    <col min="7763" max="7766" width="9.1796875" style="2" customWidth="1"/>
    <col min="7767" max="7780" width="8.7265625" style="2"/>
    <col min="7781" max="7781" width="9.1796875" style="2" customWidth="1"/>
    <col min="7782" max="7792" width="8.7265625" style="2"/>
    <col min="7793" max="7793" width="9.36328125" style="2" customWidth="1"/>
    <col min="7794" max="7936" width="8.7265625" style="2"/>
    <col min="7937" max="7937" width="27.7265625" style="2" customWidth="1"/>
    <col min="7938" max="7938" width="9.36328125" style="2" customWidth="1"/>
    <col min="7939" max="7945" width="8.7265625" style="2"/>
    <col min="7946" max="7946" width="9.1796875" style="2" customWidth="1"/>
    <col min="7947" max="7965" width="8.7265625" style="2"/>
    <col min="7966" max="7966" width="9.1796875" style="2" customWidth="1"/>
    <col min="7967" max="7999" width="8.7265625" style="2"/>
    <col min="8000" max="8000" width="9.1796875" style="2" customWidth="1"/>
    <col min="8001" max="8007" width="8.7265625" style="2"/>
    <col min="8008" max="8008" width="9.1796875" style="2" customWidth="1"/>
    <col min="8009" max="8014" width="8.7265625" style="2"/>
    <col min="8015" max="8015" width="9.1796875" style="2" customWidth="1"/>
    <col min="8016" max="8018" width="8.7265625" style="2"/>
    <col min="8019" max="8022" width="9.1796875" style="2" customWidth="1"/>
    <col min="8023" max="8036" width="8.7265625" style="2"/>
    <col min="8037" max="8037" width="9.1796875" style="2" customWidth="1"/>
    <col min="8038" max="8048" width="8.7265625" style="2"/>
    <col min="8049" max="8049" width="9.36328125" style="2" customWidth="1"/>
    <col min="8050" max="8192" width="8.7265625" style="2"/>
    <col min="8193" max="8193" width="27.7265625" style="2" customWidth="1"/>
    <col min="8194" max="8194" width="9.36328125" style="2" customWidth="1"/>
    <col min="8195" max="8201" width="8.7265625" style="2"/>
    <col min="8202" max="8202" width="9.1796875" style="2" customWidth="1"/>
    <col min="8203" max="8221" width="8.7265625" style="2"/>
    <col min="8222" max="8222" width="9.1796875" style="2" customWidth="1"/>
    <col min="8223" max="8255" width="8.7265625" style="2"/>
    <col min="8256" max="8256" width="9.1796875" style="2" customWidth="1"/>
    <col min="8257" max="8263" width="8.7265625" style="2"/>
    <col min="8264" max="8264" width="9.1796875" style="2" customWidth="1"/>
    <col min="8265" max="8270" width="8.7265625" style="2"/>
    <col min="8271" max="8271" width="9.1796875" style="2" customWidth="1"/>
    <col min="8272" max="8274" width="8.7265625" style="2"/>
    <col min="8275" max="8278" width="9.1796875" style="2" customWidth="1"/>
    <col min="8279" max="8292" width="8.7265625" style="2"/>
    <col min="8293" max="8293" width="9.1796875" style="2" customWidth="1"/>
    <col min="8294" max="8304" width="8.7265625" style="2"/>
    <col min="8305" max="8305" width="9.36328125" style="2" customWidth="1"/>
    <col min="8306" max="8448" width="8.7265625" style="2"/>
    <col min="8449" max="8449" width="27.7265625" style="2" customWidth="1"/>
    <col min="8450" max="8450" width="9.36328125" style="2" customWidth="1"/>
    <col min="8451" max="8457" width="8.7265625" style="2"/>
    <col min="8458" max="8458" width="9.1796875" style="2" customWidth="1"/>
    <col min="8459" max="8477" width="8.7265625" style="2"/>
    <col min="8478" max="8478" width="9.1796875" style="2" customWidth="1"/>
    <col min="8479" max="8511" width="8.7265625" style="2"/>
    <col min="8512" max="8512" width="9.1796875" style="2" customWidth="1"/>
    <col min="8513" max="8519" width="8.7265625" style="2"/>
    <col min="8520" max="8520" width="9.1796875" style="2" customWidth="1"/>
    <col min="8521" max="8526" width="8.7265625" style="2"/>
    <col min="8527" max="8527" width="9.1796875" style="2" customWidth="1"/>
    <col min="8528" max="8530" width="8.7265625" style="2"/>
    <col min="8531" max="8534" width="9.1796875" style="2" customWidth="1"/>
    <col min="8535" max="8548" width="8.7265625" style="2"/>
    <col min="8549" max="8549" width="9.1796875" style="2" customWidth="1"/>
    <col min="8550" max="8560" width="8.7265625" style="2"/>
    <col min="8561" max="8561" width="9.36328125" style="2" customWidth="1"/>
    <col min="8562" max="8704" width="8.7265625" style="2"/>
    <col min="8705" max="8705" width="27.7265625" style="2" customWidth="1"/>
    <col min="8706" max="8706" width="9.36328125" style="2" customWidth="1"/>
    <col min="8707" max="8713" width="8.7265625" style="2"/>
    <col min="8714" max="8714" width="9.1796875" style="2" customWidth="1"/>
    <col min="8715" max="8733" width="8.7265625" style="2"/>
    <col min="8734" max="8734" width="9.1796875" style="2" customWidth="1"/>
    <col min="8735" max="8767" width="8.7265625" style="2"/>
    <col min="8768" max="8768" width="9.1796875" style="2" customWidth="1"/>
    <col min="8769" max="8775" width="8.7265625" style="2"/>
    <col min="8776" max="8776" width="9.1796875" style="2" customWidth="1"/>
    <col min="8777" max="8782" width="8.7265625" style="2"/>
    <col min="8783" max="8783" width="9.1796875" style="2" customWidth="1"/>
    <col min="8784" max="8786" width="8.7265625" style="2"/>
    <col min="8787" max="8790" width="9.1796875" style="2" customWidth="1"/>
    <col min="8791" max="8804" width="8.7265625" style="2"/>
    <col min="8805" max="8805" width="9.1796875" style="2" customWidth="1"/>
    <col min="8806" max="8816" width="8.7265625" style="2"/>
    <col min="8817" max="8817" width="9.36328125" style="2" customWidth="1"/>
    <col min="8818" max="8960" width="8.7265625" style="2"/>
    <col min="8961" max="8961" width="27.7265625" style="2" customWidth="1"/>
    <col min="8962" max="8962" width="9.36328125" style="2" customWidth="1"/>
    <col min="8963" max="8969" width="8.7265625" style="2"/>
    <col min="8970" max="8970" width="9.1796875" style="2" customWidth="1"/>
    <col min="8971" max="8989" width="8.7265625" style="2"/>
    <col min="8990" max="8990" width="9.1796875" style="2" customWidth="1"/>
    <col min="8991" max="9023" width="8.7265625" style="2"/>
    <col min="9024" max="9024" width="9.1796875" style="2" customWidth="1"/>
    <col min="9025" max="9031" width="8.7265625" style="2"/>
    <col min="9032" max="9032" width="9.1796875" style="2" customWidth="1"/>
    <col min="9033" max="9038" width="8.7265625" style="2"/>
    <col min="9039" max="9039" width="9.1796875" style="2" customWidth="1"/>
    <col min="9040" max="9042" width="8.7265625" style="2"/>
    <col min="9043" max="9046" width="9.1796875" style="2" customWidth="1"/>
    <col min="9047" max="9060" width="8.7265625" style="2"/>
    <col min="9061" max="9061" width="9.1796875" style="2" customWidth="1"/>
    <col min="9062" max="9072" width="8.7265625" style="2"/>
    <col min="9073" max="9073" width="9.36328125" style="2" customWidth="1"/>
    <col min="9074" max="9216" width="8.7265625" style="2"/>
    <col min="9217" max="9217" width="27.7265625" style="2" customWidth="1"/>
    <col min="9218" max="9218" width="9.36328125" style="2" customWidth="1"/>
    <col min="9219" max="9225" width="8.7265625" style="2"/>
    <col min="9226" max="9226" width="9.1796875" style="2" customWidth="1"/>
    <col min="9227" max="9245" width="8.7265625" style="2"/>
    <col min="9246" max="9246" width="9.1796875" style="2" customWidth="1"/>
    <col min="9247" max="9279" width="8.7265625" style="2"/>
    <col min="9280" max="9280" width="9.1796875" style="2" customWidth="1"/>
    <col min="9281" max="9287" width="8.7265625" style="2"/>
    <col min="9288" max="9288" width="9.1796875" style="2" customWidth="1"/>
    <col min="9289" max="9294" width="8.7265625" style="2"/>
    <col min="9295" max="9295" width="9.1796875" style="2" customWidth="1"/>
    <col min="9296" max="9298" width="8.7265625" style="2"/>
    <col min="9299" max="9302" width="9.1796875" style="2" customWidth="1"/>
    <col min="9303" max="9316" width="8.7265625" style="2"/>
    <col min="9317" max="9317" width="9.1796875" style="2" customWidth="1"/>
    <col min="9318" max="9328" width="8.7265625" style="2"/>
    <col min="9329" max="9329" width="9.36328125" style="2" customWidth="1"/>
    <col min="9330" max="9472" width="8.7265625" style="2"/>
    <col min="9473" max="9473" width="27.7265625" style="2" customWidth="1"/>
    <col min="9474" max="9474" width="9.36328125" style="2" customWidth="1"/>
    <col min="9475" max="9481" width="8.7265625" style="2"/>
    <col min="9482" max="9482" width="9.1796875" style="2" customWidth="1"/>
    <col min="9483" max="9501" width="8.7265625" style="2"/>
    <col min="9502" max="9502" width="9.1796875" style="2" customWidth="1"/>
    <col min="9503" max="9535" width="8.7265625" style="2"/>
    <col min="9536" max="9536" width="9.1796875" style="2" customWidth="1"/>
    <col min="9537" max="9543" width="8.7265625" style="2"/>
    <col min="9544" max="9544" width="9.1796875" style="2" customWidth="1"/>
    <col min="9545" max="9550" width="8.7265625" style="2"/>
    <col min="9551" max="9551" width="9.1796875" style="2" customWidth="1"/>
    <col min="9552" max="9554" width="8.7265625" style="2"/>
    <col min="9555" max="9558" width="9.1796875" style="2" customWidth="1"/>
    <col min="9559" max="9572" width="8.7265625" style="2"/>
    <col min="9573" max="9573" width="9.1796875" style="2" customWidth="1"/>
    <col min="9574" max="9584" width="8.7265625" style="2"/>
    <col min="9585" max="9585" width="9.36328125" style="2" customWidth="1"/>
    <col min="9586" max="9728" width="8.7265625" style="2"/>
    <col min="9729" max="9729" width="27.7265625" style="2" customWidth="1"/>
    <col min="9730" max="9730" width="9.36328125" style="2" customWidth="1"/>
    <col min="9731" max="9737" width="8.7265625" style="2"/>
    <col min="9738" max="9738" width="9.1796875" style="2" customWidth="1"/>
    <col min="9739" max="9757" width="8.7265625" style="2"/>
    <col min="9758" max="9758" width="9.1796875" style="2" customWidth="1"/>
    <col min="9759" max="9791" width="8.7265625" style="2"/>
    <col min="9792" max="9792" width="9.1796875" style="2" customWidth="1"/>
    <col min="9793" max="9799" width="8.7265625" style="2"/>
    <col min="9800" max="9800" width="9.1796875" style="2" customWidth="1"/>
    <col min="9801" max="9806" width="8.7265625" style="2"/>
    <col min="9807" max="9807" width="9.1796875" style="2" customWidth="1"/>
    <col min="9808" max="9810" width="8.7265625" style="2"/>
    <col min="9811" max="9814" width="9.1796875" style="2" customWidth="1"/>
    <col min="9815" max="9828" width="8.7265625" style="2"/>
    <col min="9829" max="9829" width="9.1796875" style="2" customWidth="1"/>
    <col min="9830" max="9840" width="8.7265625" style="2"/>
    <col min="9841" max="9841" width="9.36328125" style="2" customWidth="1"/>
    <col min="9842" max="9984" width="8.7265625" style="2"/>
    <col min="9985" max="9985" width="27.7265625" style="2" customWidth="1"/>
    <col min="9986" max="9986" width="9.36328125" style="2" customWidth="1"/>
    <col min="9987" max="9993" width="8.7265625" style="2"/>
    <col min="9994" max="9994" width="9.1796875" style="2" customWidth="1"/>
    <col min="9995" max="10013" width="8.7265625" style="2"/>
    <col min="10014" max="10014" width="9.1796875" style="2" customWidth="1"/>
    <col min="10015" max="10047" width="8.7265625" style="2"/>
    <col min="10048" max="10048" width="9.1796875" style="2" customWidth="1"/>
    <col min="10049" max="10055" width="8.7265625" style="2"/>
    <col min="10056" max="10056" width="9.1796875" style="2" customWidth="1"/>
    <col min="10057" max="10062" width="8.7265625" style="2"/>
    <col min="10063" max="10063" width="9.1796875" style="2" customWidth="1"/>
    <col min="10064" max="10066" width="8.7265625" style="2"/>
    <col min="10067" max="10070" width="9.1796875" style="2" customWidth="1"/>
    <col min="10071" max="10084" width="8.7265625" style="2"/>
    <col min="10085" max="10085" width="9.1796875" style="2" customWidth="1"/>
    <col min="10086" max="10096" width="8.7265625" style="2"/>
    <col min="10097" max="10097" width="9.36328125" style="2" customWidth="1"/>
    <col min="10098" max="10240" width="8.7265625" style="2"/>
    <col min="10241" max="10241" width="27.7265625" style="2" customWidth="1"/>
    <col min="10242" max="10242" width="9.36328125" style="2" customWidth="1"/>
    <col min="10243" max="10249" width="8.7265625" style="2"/>
    <col min="10250" max="10250" width="9.1796875" style="2" customWidth="1"/>
    <col min="10251" max="10269" width="8.7265625" style="2"/>
    <col min="10270" max="10270" width="9.1796875" style="2" customWidth="1"/>
    <col min="10271" max="10303" width="8.7265625" style="2"/>
    <col min="10304" max="10304" width="9.1796875" style="2" customWidth="1"/>
    <col min="10305" max="10311" width="8.7265625" style="2"/>
    <col min="10312" max="10312" width="9.1796875" style="2" customWidth="1"/>
    <col min="10313" max="10318" width="8.7265625" style="2"/>
    <col min="10319" max="10319" width="9.1796875" style="2" customWidth="1"/>
    <col min="10320" max="10322" width="8.7265625" style="2"/>
    <col min="10323" max="10326" width="9.1796875" style="2" customWidth="1"/>
    <col min="10327" max="10340" width="8.7265625" style="2"/>
    <col min="10341" max="10341" width="9.1796875" style="2" customWidth="1"/>
    <col min="10342" max="10352" width="8.7265625" style="2"/>
    <col min="10353" max="10353" width="9.36328125" style="2" customWidth="1"/>
    <col min="10354" max="10496" width="8.7265625" style="2"/>
    <col min="10497" max="10497" width="27.7265625" style="2" customWidth="1"/>
    <col min="10498" max="10498" width="9.36328125" style="2" customWidth="1"/>
    <col min="10499" max="10505" width="8.7265625" style="2"/>
    <col min="10506" max="10506" width="9.1796875" style="2" customWidth="1"/>
    <col min="10507" max="10525" width="8.7265625" style="2"/>
    <col min="10526" max="10526" width="9.1796875" style="2" customWidth="1"/>
    <col min="10527" max="10559" width="8.7265625" style="2"/>
    <col min="10560" max="10560" width="9.1796875" style="2" customWidth="1"/>
    <col min="10561" max="10567" width="8.7265625" style="2"/>
    <col min="10568" max="10568" width="9.1796875" style="2" customWidth="1"/>
    <col min="10569" max="10574" width="8.7265625" style="2"/>
    <col min="10575" max="10575" width="9.1796875" style="2" customWidth="1"/>
    <col min="10576" max="10578" width="8.7265625" style="2"/>
    <col min="10579" max="10582" width="9.1796875" style="2" customWidth="1"/>
    <col min="10583" max="10596" width="8.7265625" style="2"/>
    <col min="10597" max="10597" width="9.1796875" style="2" customWidth="1"/>
    <col min="10598" max="10608" width="8.7265625" style="2"/>
    <col min="10609" max="10609" width="9.36328125" style="2" customWidth="1"/>
    <col min="10610" max="10752" width="8.7265625" style="2"/>
    <col min="10753" max="10753" width="27.7265625" style="2" customWidth="1"/>
    <col min="10754" max="10754" width="9.36328125" style="2" customWidth="1"/>
    <col min="10755" max="10761" width="8.7265625" style="2"/>
    <col min="10762" max="10762" width="9.1796875" style="2" customWidth="1"/>
    <col min="10763" max="10781" width="8.7265625" style="2"/>
    <col min="10782" max="10782" width="9.1796875" style="2" customWidth="1"/>
    <col min="10783" max="10815" width="8.7265625" style="2"/>
    <col min="10816" max="10816" width="9.1796875" style="2" customWidth="1"/>
    <col min="10817" max="10823" width="8.7265625" style="2"/>
    <col min="10824" max="10824" width="9.1796875" style="2" customWidth="1"/>
    <col min="10825" max="10830" width="8.7265625" style="2"/>
    <col min="10831" max="10831" width="9.1796875" style="2" customWidth="1"/>
    <col min="10832" max="10834" width="8.7265625" style="2"/>
    <col min="10835" max="10838" width="9.1796875" style="2" customWidth="1"/>
    <col min="10839" max="10852" width="8.7265625" style="2"/>
    <col min="10853" max="10853" width="9.1796875" style="2" customWidth="1"/>
    <col min="10854" max="10864" width="8.7265625" style="2"/>
    <col min="10865" max="10865" width="9.36328125" style="2" customWidth="1"/>
    <col min="10866" max="11008" width="8.7265625" style="2"/>
    <col min="11009" max="11009" width="27.7265625" style="2" customWidth="1"/>
    <col min="11010" max="11010" width="9.36328125" style="2" customWidth="1"/>
    <col min="11011" max="11017" width="8.7265625" style="2"/>
    <col min="11018" max="11018" width="9.1796875" style="2" customWidth="1"/>
    <col min="11019" max="11037" width="8.7265625" style="2"/>
    <col min="11038" max="11038" width="9.1796875" style="2" customWidth="1"/>
    <col min="11039" max="11071" width="8.7265625" style="2"/>
    <col min="11072" max="11072" width="9.1796875" style="2" customWidth="1"/>
    <col min="11073" max="11079" width="8.7265625" style="2"/>
    <col min="11080" max="11080" width="9.1796875" style="2" customWidth="1"/>
    <col min="11081" max="11086" width="8.7265625" style="2"/>
    <col min="11087" max="11087" width="9.1796875" style="2" customWidth="1"/>
    <col min="11088" max="11090" width="8.7265625" style="2"/>
    <col min="11091" max="11094" width="9.1796875" style="2" customWidth="1"/>
    <col min="11095" max="11108" width="8.7265625" style="2"/>
    <col min="11109" max="11109" width="9.1796875" style="2" customWidth="1"/>
    <col min="11110" max="11120" width="8.7265625" style="2"/>
    <col min="11121" max="11121" width="9.36328125" style="2" customWidth="1"/>
    <col min="11122" max="11264" width="8.7265625" style="2"/>
    <col min="11265" max="11265" width="27.7265625" style="2" customWidth="1"/>
    <col min="11266" max="11266" width="9.36328125" style="2" customWidth="1"/>
    <col min="11267" max="11273" width="8.7265625" style="2"/>
    <col min="11274" max="11274" width="9.1796875" style="2" customWidth="1"/>
    <col min="11275" max="11293" width="8.7265625" style="2"/>
    <col min="11294" max="11294" width="9.1796875" style="2" customWidth="1"/>
    <col min="11295" max="11327" width="8.7265625" style="2"/>
    <col min="11328" max="11328" width="9.1796875" style="2" customWidth="1"/>
    <col min="11329" max="11335" width="8.7265625" style="2"/>
    <col min="11336" max="11336" width="9.1796875" style="2" customWidth="1"/>
    <col min="11337" max="11342" width="8.7265625" style="2"/>
    <col min="11343" max="11343" width="9.1796875" style="2" customWidth="1"/>
    <col min="11344" max="11346" width="8.7265625" style="2"/>
    <col min="11347" max="11350" width="9.1796875" style="2" customWidth="1"/>
    <col min="11351" max="11364" width="8.7265625" style="2"/>
    <col min="11365" max="11365" width="9.1796875" style="2" customWidth="1"/>
    <col min="11366" max="11376" width="8.7265625" style="2"/>
    <col min="11377" max="11377" width="9.36328125" style="2" customWidth="1"/>
    <col min="11378" max="11520" width="8.7265625" style="2"/>
    <col min="11521" max="11521" width="27.7265625" style="2" customWidth="1"/>
    <col min="11522" max="11522" width="9.36328125" style="2" customWidth="1"/>
    <col min="11523" max="11529" width="8.7265625" style="2"/>
    <col min="11530" max="11530" width="9.1796875" style="2" customWidth="1"/>
    <col min="11531" max="11549" width="8.7265625" style="2"/>
    <col min="11550" max="11550" width="9.1796875" style="2" customWidth="1"/>
    <col min="11551" max="11583" width="8.7265625" style="2"/>
    <col min="11584" max="11584" width="9.1796875" style="2" customWidth="1"/>
    <col min="11585" max="11591" width="8.7265625" style="2"/>
    <col min="11592" max="11592" width="9.1796875" style="2" customWidth="1"/>
    <col min="11593" max="11598" width="8.7265625" style="2"/>
    <col min="11599" max="11599" width="9.1796875" style="2" customWidth="1"/>
    <col min="11600" max="11602" width="8.7265625" style="2"/>
    <col min="11603" max="11606" width="9.1796875" style="2" customWidth="1"/>
    <col min="11607" max="11620" width="8.7265625" style="2"/>
    <col min="11621" max="11621" width="9.1796875" style="2" customWidth="1"/>
    <col min="11622" max="11632" width="8.7265625" style="2"/>
    <col min="11633" max="11633" width="9.36328125" style="2" customWidth="1"/>
    <col min="11634" max="11776" width="8.7265625" style="2"/>
    <col min="11777" max="11777" width="27.7265625" style="2" customWidth="1"/>
    <col min="11778" max="11778" width="9.36328125" style="2" customWidth="1"/>
    <col min="11779" max="11785" width="8.7265625" style="2"/>
    <col min="11786" max="11786" width="9.1796875" style="2" customWidth="1"/>
    <col min="11787" max="11805" width="8.7265625" style="2"/>
    <col min="11806" max="11806" width="9.1796875" style="2" customWidth="1"/>
    <col min="11807" max="11839" width="8.7265625" style="2"/>
    <col min="11840" max="11840" width="9.1796875" style="2" customWidth="1"/>
    <col min="11841" max="11847" width="8.7265625" style="2"/>
    <col min="11848" max="11848" width="9.1796875" style="2" customWidth="1"/>
    <col min="11849" max="11854" width="8.7265625" style="2"/>
    <col min="11855" max="11855" width="9.1796875" style="2" customWidth="1"/>
    <col min="11856" max="11858" width="8.7265625" style="2"/>
    <col min="11859" max="11862" width="9.1796875" style="2" customWidth="1"/>
    <col min="11863" max="11876" width="8.7265625" style="2"/>
    <col min="11877" max="11877" width="9.1796875" style="2" customWidth="1"/>
    <col min="11878" max="11888" width="8.7265625" style="2"/>
    <col min="11889" max="11889" width="9.36328125" style="2" customWidth="1"/>
    <col min="11890" max="12032" width="8.7265625" style="2"/>
    <col min="12033" max="12033" width="27.7265625" style="2" customWidth="1"/>
    <col min="12034" max="12034" width="9.36328125" style="2" customWidth="1"/>
    <col min="12035" max="12041" width="8.7265625" style="2"/>
    <col min="12042" max="12042" width="9.1796875" style="2" customWidth="1"/>
    <col min="12043" max="12061" width="8.7265625" style="2"/>
    <col min="12062" max="12062" width="9.1796875" style="2" customWidth="1"/>
    <col min="12063" max="12095" width="8.7265625" style="2"/>
    <col min="12096" max="12096" width="9.1796875" style="2" customWidth="1"/>
    <col min="12097" max="12103" width="8.7265625" style="2"/>
    <col min="12104" max="12104" width="9.1796875" style="2" customWidth="1"/>
    <col min="12105" max="12110" width="8.7265625" style="2"/>
    <col min="12111" max="12111" width="9.1796875" style="2" customWidth="1"/>
    <col min="12112" max="12114" width="8.7265625" style="2"/>
    <col min="12115" max="12118" width="9.1796875" style="2" customWidth="1"/>
    <col min="12119" max="12132" width="8.7265625" style="2"/>
    <col min="12133" max="12133" width="9.1796875" style="2" customWidth="1"/>
    <col min="12134" max="12144" width="8.7265625" style="2"/>
    <col min="12145" max="12145" width="9.36328125" style="2" customWidth="1"/>
    <col min="12146" max="12288" width="8.7265625" style="2"/>
    <col min="12289" max="12289" width="27.7265625" style="2" customWidth="1"/>
    <col min="12290" max="12290" width="9.36328125" style="2" customWidth="1"/>
    <col min="12291" max="12297" width="8.7265625" style="2"/>
    <col min="12298" max="12298" width="9.1796875" style="2" customWidth="1"/>
    <col min="12299" max="12317" width="8.7265625" style="2"/>
    <col min="12318" max="12318" width="9.1796875" style="2" customWidth="1"/>
    <col min="12319" max="12351" width="8.7265625" style="2"/>
    <col min="12352" max="12352" width="9.1796875" style="2" customWidth="1"/>
    <col min="12353" max="12359" width="8.7265625" style="2"/>
    <col min="12360" max="12360" width="9.1796875" style="2" customWidth="1"/>
    <col min="12361" max="12366" width="8.7265625" style="2"/>
    <col min="12367" max="12367" width="9.1796875" style="2" customWidth="1"/>
    <col min="12368" max="12370" width="8.7265625" style="2"/>
    <col min="12371" max="12374" width="9.1796875" style="2" customWidth="1"/>
    <col min="12375" max="12388" width="8.7265625" style="2"/>
    <col min="12389" max="12389" width="9.1796875" style="2" customWidth="1"/>
    <col min="12390" max="12400" width="8.7265625" style="2"/>
    <col min="12401" max="12401" width="9.36328125" style="2" customWidth="1"/>
    <col min="12402" max="12544" width="8.7265625" style="2"/>
    <col min="12545" max="12545" width="27.7265625" style="2" customWidth="1"/>
    <col min="12546" max="12546" width="9.36328125" style="2" customWidth="1"/>
    <col min="12547" max="12553" width="8.7265625" style="2"/>
    <col min="12554" max="12554" width="9.1796875" style="2" customWidth="1"/>
    <col min="12555" max="12573" width="8.7265625" style="2"/>
    <col min="12574" max="12574" width="9.1796875" style="2" customWidth="1"/>
    <col min="12575" max="12607" width="8.7265625" style="2"/>
    <col min="12608" max="12608" width="9.1796875" style="2" customWidth="1"/>
    <col min="12609" max="12615" width="8.7265625" style="2"/>
    <col min="12616" max="12616" width="9.1796875" style="2" customWidth="1"/>
    <col min="12617" max="12622" width="8.7265625" style="2"/>
    <col min="12623" max="12623" width="9.1796875" style="2" customWidth="1"/>
    <col min="12624" max="12626" width="8.7265625" style="2"/>
    <col min="12627" max="12630" width="9.1796875" style="2" customWidth="1"/>
    <col min="12631" max="12644" width="8.7265625" style="2"/>
    <col min="12645" max="12645" width="9.1796875" style="2" customWidth="1"/>
    <col min="12646" max="12656" width="8.7265625" style="2"/>
    <col min="12657" max="12657" width="9.36328125" style="2" customWidth="1"/>
    <col min="12658" max="12800" width="8.7265625" style="2"/>
    <col min="12801" max="12801" width="27.7265625" style="2" customWidth="1"/>
    <col min="12802" max="12802" width="9.36328125" style="2" customWidth="1"/>
    <col min="12803" max="12809" width="8.7265625" style="2"/>
    <col min="12810" max="12810" width="9.1796875" style="2" customWidth="1"/>
    <col min="12811" max="12829" width="8.7265625" style="2"/>
    <col min="12830" max="12830" width="9.1796875" style="2" customWidth="1"/>
    <col min="12831" max="12863" width="8.7265625" style="2"/>
    <col min="12864" max="12864" width="9.1796875" style="2" customWidth="1"/>
    <col min="12865" max="12871" width="8.7265625" style="2"/>
    <col min="12872" max="12872" width="9.1796875" style="2" customWidth="1"/>
    <col min="12873" max="12878" width="8.7265625" style="2"/>
    <col min="12879" max="12879" width="9.1796875" style="2" customWidth="1"/>
    <col min="12880" max="12882" width="8.7265625" style="2"/>
    <col min="12883" max="12886" width="9.1796875" style="2" customWidth="1"/>
    <col min="12887" max="12900" width="8.7265625" style="2"/>
    <col min="12901" max="12901" width="9.1796875" style="2" customWidth="1"/>
    <col min="12902" max="12912" width="8.7265625" style="2"/>
    <col min="12913" max="12913" width="9.36328125" style="2" customWidth="1"/>
    <col min="12914" max="13056" width="8.7265625" style="2"/>
    <col min="13057" max="13057" width="27.7265625" style="2" customWidth="1"/>
    <col min="13058" max="13058" width="9.36328125" style="2" customWidth="1"/>
    <col min="13059" max="13065" width="8.7265625" style="2"/>
    <col min="13066" max="13066" width="9.1796875" style="2" customWidth="1"/>
    <col min="13067" max="13085" width="8.7265625" style="2"/>
    <col min="13086" max="13086" width="9.1796875" style="2" customWidth="1"/>
    <col min="13087" max="13119" width="8.7265625" style="2"/>
    <col min="13120" max="13120" width="9.1796875" style="2" customWidth="1"/>
    <col min="13121" max="13127" width="8.7265625" style="2"/>
    <col min="13128" max="13128" width="9.1796875" style="2" customWidth="1"/>
    <col min="13129" max="13134" width="8.7265625" style="2"/>
    <col min="13135" max="13135" width="9.1796875" style="2" customWidth="1"/>
    <col min="13136" max="13138" width="8.7265625" style="2"/>
    <col min="13139" max="13142" width="9.1796875" style="2" customWidth="1"/>
    <col min="13143" max="13156" width="8.7265625" style="2"/>
    <col min="13157" max="13157" width="9.1796875" style="2" customWidth="1"/>
    <col min="13158" max="13168" width="8.7265625" style="2"/>
    <col min="13169" max="13169" width="9.36328125" style="2" customWidth="1"/>
    <col min="13170" max="13312" width="8.7265625" style="2"/>
    <col min="13313" max="13313" width="27.7265625" style="2" customWidth="1"/>
    <col min="13314" max="13314" width="9.36328125" style="2" customWidth="1"/>
    <col min="13315" max="13321" width="8.7265625" style="2"/>
    <col min="13322" max="13322" width="9.1796875" style="2" customWidth="1"/>
    <col min="13323" max="13341" width="8.7265625" style="2"/>
    <col min="13342" max="13342" width="9.1796875" style="2" customWidth="1"/>
    <col min="13343" max="13375" width="8.7265625" style="2"/>
    <col min="13376" max="13376" width="9.1796875" style="2" customWidth="1"/>
    <col min="13377" max="13383" width="8.7265625" style="2"/>
    <col min="13384" max="13384" width="9.1796875" style="2" customWidth="1"/>
    <col min="13385" max="13390" width="8.7265625" style="2"/>
    <col min="13391" max="13391" width="9.1796875" style="2" customWidth="1"/>
    <col min="13392" max="13394" width="8.7265625" style="2"/>
    <col min="13395" max="13398" width="9.1796875" style="2" customWidth="1"/>
    <col min="13399" max="13412" width="8.7265625" style="2"/>
    <col min="13413" max="13413" width="9.1796875" style="2" customWidth="1"/>
    <col min="13414" max="13424" width="8.7265625" style="2"/>
    <col min="13425" max="13425" width="9.36328125" style="2" customWidth="1"/>
    <col min="13426" max="13568" width="8.7265625" style="2"/>
    <col min="13569" max="13569" width="27.7265625" style="2" customWidth="1"/>
    <col min="13570" max="13570" width="9.36328125" style="2" customWidth="1"/>
    <col min="13571" max="13577" width="8.7265625" style="2"/>
    <col min="13578" max="13578" width="9.1796875" style="2" customWidth="1"/>
    <col min="13579" max="13597" width="8.7265625" style="2"/>
    <col min="13598" max="13598" width="9.1796875" style="2" customWidth="1"/>
    <col min="13599" max="13631" width="8.7265625" style="2"/>
    <col min="13632" max="13632" width="9.1796875" style="2" customWidth="1"/>
    <col min="13633" max="13639" width="8.7265625" style="2"/>
    <col min="13640" max="13640" width="9.1796875" style="2" customWidth="1"/>
    <col min="13641" max="13646" width="8.7265625" style="2"/>
    <col min="13647" max="13647" width="9.1796875" style="2" customWidth="1"/>
    <col min="13648" max="13650" width="8.7265625" style="2"/>
    <col min="13651" max="13654" width="9.1796875" style="2" customWidth="1"/>
    <col min="13655" max="13668" width="8.7265625" style="2"/>
    <col min="13669" max="13669" width="9.1796875" style="2" customWidth="1"/>
    <col min="13670" max="13680" width="8.7265625" style="2"/>
    <col min="13681" max="13681" width="9.36328125" style="2" customWidth="1"/>
    <col min="13682" max="13824" width="8.7265625" style="2"/>
    <col min="13825" max="13825" width="27.7265625" style="2" customWidth="1"/>
    <col min="13826" max="13826" width="9.36328125" style="2" customWidth="1"/>
    <col min="13827" max="13833" width="8.7265625" style="2"/>
    <col min="13834" max="13834" width="9.1796875" style="2" customWidth="1"/>
    <col min="13835" max="13853" width="8.7265625" style="2"/>
    <col min="13854" max="13854" width="9.1796875" style="2" customWidth="1"/>
    <col min="13855" max="13887" width="8.7265625" style="2"/>
    <col min="13888" max="13888" width="9.1796875" style="2" customWidth="1"/>
    <col min="13889" max="13895" width="8.7265625" style="2"/>
    <col min="13896" max="13896" width="9.1796875" style="2" customWidth="1"/>
    <col min="13897" max="13902" width="8.7265625" style="2"/>
    <col min="13903" max="13903" width="9.1796875" style="2" customWidth="1"/>
    <col min="13904" max="13906" width="8.7265625" style="2"/>
    <col min="13907" max="13910" width="9.1796875" style="2" customWidth="1"/>
    <col min="13911" max="13924" width="8.7265625" style="2"/>
    <col min="13925" max="13925" width="9.1796875" style="2" customWidth="1"/>
    <col min="13926" max="13936" width="8.7265625" style="2"/>
    <col min="13937" max="13937" width="9.36328125" style="2" customWidth="1"/>
    <col min="13938" max="14080" width="8.7265625" style="2"/>
    <col min="14081" max="14081" width="27.7265625" style="2" customWidth="1"/>
    <col min="14082" max="14082" width="9.36328125" style="2" customWidth="1"/>
    <col min="14083" max="14089" width="8.7265625" style="2"/>
    <col min="14090" max="14090" width="9.1796875" style="2" customWidth="1"/>
    <col min="14091" max="14109" width="8.7265625" style="2"/>
    <col min="14110" max="14110" width="9.1796875" style="2" customWidth="1"/>
    <col min="14111" max="14143" width="8.7265625" style="2"/>
    <col min="14144" max="14144" width="9.1796875" style="2" customWidth="1"/>
    <col min="14145" max="14151" width="8.7265625" style="2"/>
    <col min="14152" max="14152" width="9.1796875" style="2" customWidth="1"/>
    <col min="14153" max="14158" width="8.7265625" style="2"/>
    <col min="14159" max="14159" width="9.1796875" style="2" customWidth="1"/>
    <col min="14160" max="14162" width="8.7265625" style="2"/>
    <col min="14163" max="14166" width="9.1796875" style="2" customWidth="1"/>
    <col min="14167" max="14180" width="8.7265625" style="2"/>
    <col min="14181" max="14181" width="9.1796875" style="2" customWidth="1"/>
    <col min="14182" max="14192" width="8.7265625" style="2"/>
    <col min="14193" max="14193" width="9.36328125" style="2" customWidth="1"/>
    <col min="14194" max="14336" width="8.7265625" style="2"/>
    <col min="14337" max="14337" width="27.7265625" style="2" customWidth="1"/>
    <col min="14338" max="14338" width="9.36328125" style="2" customWidth="1"/>
    <col min="14339" max="14345" width="8.7265625" style="2"/>
    <col min="14346" max="14346" width="9.1796875" style="2" customWidth="1"/>
    <col min="14347" max="14365" width="8.7265625" style="2"/>
    <col min="14366" max="14366" width="9.1796875" style="2" customWidth="1"/>
    <col min="14367" max="14399" width="8.7265625" style="2"/>
    <col min="14400" max="14400" width="9.1796875" style="2" customWidth="1"/>
    <col min="14401" max="14407" width="8.7265625" style="2"/>
    <col min="14408" max="14408" width="9.1796875" style="2" customWidth="1"/>
    <col min="14409" max="14414" width="8.7265625" style="2"/>
    <col min="14415" max="14415" width="9.1796875" style="2" customWidth="1"/>
    <col min="14416" max="14418" width="8.7265625" style="2"/>
    <col min="14419" max="14422" width="9.1796875" style="2" customWidth="1"/>
    <col min="14423" max="14436" width="8.7265625" style="2"/>
    <col min="14437" max="14437" width="9.1796875" style="2" customWidth="1"/>
    <col min="14438" max="14448" width="8.7265625" style="2"/>
    <col min="14449" max="14449" width="9.36328125" style="2" customWidth="1"/>
    <col min="14450" max="14592" width="8.7265625" style="2"/>
    <col min="14593" max="14593" width="27.7265625" style="2" customWidth="1"/>
    <col min="14594" max="14594" width="9.36328125" style="2" customWidth="1"/>
    <col min="14595" max="14601" width="8.7265625" style="2"/>
    <col min="14602" max="14602" width="9.1796875" style="2" customWidth="1"/>
    <col min="14603" max="14621" width="8.7265625" style="2"/>
    <col min="14622" max="14622" width="9.1796875" style="2" customWidth="1"/>
    <col min="14623" max="14655" width="8.7265625" style="2"/>
    <col min="14656" max="14656" width="9.1796875" style="2" customWidth="1"/>
    <col min="14657" max="14663" width="8.7265625" style="2"/>
    <col min="14664" max="14664" width="9.1796875" style="2" customWidth="1"/>
    <col min="14665" max="14670" width="8.7265625" style="2"/>
    <col min="14671" max="14671" width="9.1796875" style="2" customWidth="1"/>
    <col min="14672" max="14674" width="8.7265625" style="2"/>
    <col min="14675" max="14678" width="9.1796875" style="2" customWidth="1"/>
    <col min="14679" max="14692" width="8.7265625" style="2"/>
    <col min="14693" max="14693" width="9.1796875" style="2" customWidth="1"/>
    <col min="14694" max="14704" width="8.7265625" style="2"/>
    <col min="14705" max="14705" width="9.36328125" style="2" customWidth="1"/>
    <col min="14706" max="14848" width="8.7265625" style="2"/>
    <col min="14849" max="14849" width="27.7265625" style="2" customWidth="1"/>
    <col min="14850" max="14850" width="9.36328125" style="2" customWidth="1"/>
    <col min="14851" max="14857" width="8.7265625" style="2"/>
    <col min="14858" max="14858" width="9.1796875" style="2" customWidth="1"/>
    <col min="14859" max="14877" width="8.7265625" style="2"/>
    <col min="14878" max="14878" width="9.1796875" style="2" customWidth="1"/>
    <col min="14879" max="14911" width="8.7265625" style="2"/>
    <col min="14912" max="14912" width="9.1796875" style="2" customWidth="1"/>
    <col min="14913" max="14919" width="8.7265625" style="2"/>
    <col min="14920" max="14920" width="9.1796875" style="2" customWidth="1"/>
    <col min="14921" max="14926" width="8.7265625" style="2"/>
    <col min="14927" max="14927" width="9.1796875" style="2" customWidth="1"/>
    <col min="14928" max="14930" width="8.7265625" style="2"/>
    <col min="14931" max="14934" width="9.1796875" style="2" customWidth="1"/>
    <col min="14935" max="14948" width="8.7265625" style="2"/>
    <col min="14949" max="14949" width="9.1796875" style="2" customWidth="1"/>
    <col min="14950" max="14960" width="8.7265625" style="2"/>
    <col min="14961" max="14961" width="9.36328125" style="2" customWidth="1"/>
    <col min="14962" max="15104" width="8.7265625" style="2"/>
    <col min="15105" max="15105" width="27.7265625" style="2" customWidth="1"/>
    <col min="15106" max="15106" width="9.36328125" style="2" customWidth="1"/>
    <col min="15107" max="15113" width="8.7265625" style="2"/>
    <col min="15114" max="15114" width="9.1796875" style="2" customWidth="1"/>
    <col min="15115" max="15133" width="8.7265625" style="2"/>
    <col min="15134" max="15134" width="9.1796875" style="2" customWidth="1"/>
    <col min="15135" max="15167" width="8.7265625" style="2"/>
    <col min="15168" max="15168" width="9.1796875" style="2" customWidth="1"/>
    <col min="15169" max="15175" width="8.7265625" style="2"/>
    <col min="15176" max="15176" width="9.1796875" style="2" customWidth="1"/>
    <col min="15177" max="15182" width="8.7265625" style="2"/>
    <col min="15183" max="15183" width="9.1796875" style="2" customWidth="1"/>
    <col min="15184" max="15186" width="8.7265625" style="2"/>
    <col min="15187" max="15190" width="9.1796875" style="2" customWidth="1"/>
    <col min="15191" max="15204" width="8.7265625" style="2"/>
    <col min="15205" max="15205" width="9.1796875" style="2" customWidth="1"/>
    <col min="15206" max="15216" width="8.7265625" style="2"/>
    <col min="15217" max="15217" width="9.36328125" style="2" customWidth="1"/>
    <col min="15218" max="15360" width="8.7265625" style="2"/>
    <col min="15361" max="15361" width="27.7265625" style="2" customWidth="1"/>
    <col min="15362" max="15362" width="9.36328125" style="2" customWidth="1"/>
    <col min="15363" max="15369" width="8.7265625" style="2"/>
    <col min="15370" max="15370" width="9.1796875" style="2" customWidth="1"/>
    <col min="15371" max="15389" width="8.7265625" style="2"/>
    <col min="15390" max="15390" width="9.1796875" style="2" customWidth="1"/>
    <col min="15391" max="15423" width="8.7265625" style="2"/>
    <col min="15424" max="15424" width="9.1796875" style="2" customWidth="1"/>
    <col min="15425" max="15431" width="8.7265625" style="2"/>
    <col min="15432" max="15432" width="9.1796875" style="2" customWidth="1"/>
    <col min="15433" max="15438" width="8.7265625" style="2"/>
    <col min="15439" max="15439" width="9.1796875" style="2" customWidth="1"/>
    <col min="15440" max="15442" width="8.7265625" style="2"/>
    <col min="15443" max="15446" width="9.1796875" style="2" customWidth="1"/>
    <col min="15447" max="15460" width="8.7265625" style="2"/>
    <col min="15461" max="15461" width="9.1796875" style="2" customWidth="1"/>
    <col min="15462" max="15472" width="8.7265625" style="2"/>
    <col min="15473" max="15473" width="9.36328125" style="2" customWidth="1"/>
    <col min="15474" max="15616" width="8.7265625" style="2"/>
    <col min="15617" max="15617" width="27.7265625" style="2" customWidth="1"/>
    <col min="15618" max="15618" width="9.36328125" style="2" customWidth="1"/>
    <col min="15619" max="15625" width="8.7265625" style="2"/>
    <col min="15626" max="15626" width="9.1796875" style="2" customWidth="1"/>
    <col min="15627" max="15645" width="8.7265625" style="2"/>
    <col min="15646" max="15646" width="9.1796875" style="2" customWidth="1"/>
    <col min="15647" max="15679" width="8.7265625" style="2"/>
    <col min="15680" max="15680" width="9.1796875" style="2" customWidth="1"/>
    <col min="15681" max="15687" width="8.7265625" style="2"/>
    <col min="15688" max="15688" width="9.1796875" style="2" customWidth="1"/>
    <col min="15689" max="15694" width="8.7265625" style="2"/>
    <col min="15695" max="15695" width="9.1796875" style="2" customWidth="1"/>
    <col min="15696" max="15698" width="8.7265625" style="2"/>
    <col min="15699" max="15702" width="9.1796875" style="2" customWidth="1"/>
    <col min="15703" max="15716" width="8.7265625" style="2"/>
    <col min="15717" max="15717" width="9.1796875" style="2" customWidth="1"/>
    <col min="15718" max="15728" width="8.7265625" style="2"/>
    <col min="15729" max="15729" width="9.36328125" style="2" customWidth="1"/>
    <col min="15730" max="15872" width="8.7265625" style="2"/>
    <col min="15873" max="15873" width="27.7265625" style="2" customWidth="1"/>
    <col min="15874" max="15874" width="9.36328125" style="2" customWidth="1"/>
    <col min="15875" max="15881" width="8.7265625" style="2"/>
    <col min="15882" max="15882" width="9.1796875" style="2" customWidth="1"/>
    <col min="15883" max="15901" width="8.7265625" style="2"/>
    <col min="15902" max="15902" width="9.1796875" style="2" customWidth="1"/>
    <col min="15903" max="15935" width="8.7265625" style="2"/>
    <col min="15936" max="15936" width="9.1796875" style="2" customWidth="1"/>
    <col min="15937" max="15943" width="8.7265625" style="2"/>
    <col min="15944" max="15944" width="9.1796875" style="2" customWidth="1"/>
    <col min="15945" max="15950" width="8.7265625" style="2"/>
    <col min="15951" max="15951" width="9.1796875" style="2" customWidth="1"/>
    <col min="15952" max="15954" width="8.7265625" style="2"/>
    <col min="15955" max="15958" width="9.1796875" style="2" customWidth="1"/>
    <col min="15959" max="15972" width="8.7265625" style="2"/>
    <col min="15973" max="15973" width="9.1796875" style="2" customWidth="1"/>
    <col min="15974" max="15984" width="8.7265625" style="2"/>
    <col min="15985" max="15985" width="9.36328125" style="2" customWidth="1"/>
    <col min="15986" max="16128" width="8.7265625" style="2"/>
    <col min="16129" max="16129" width="27.7265625" style="2" customWidth="1"/>
    <col min="16130" max="16130" width="9.36328125" style="2" customWidth="1"/>
    <col min="16131" max="16137" width="8.7265625" style="2"/>
    <col min="16138" max="16138" width="9.1796875" style="2" customWidth="1"/>
    <col min="16139" max="16157" width="8.7265625" style="2"/>
    <col min="16158" max="16158" width="9.1796875" style="2" customWidth="1"/>
    <col min="16159" max="16191" width="8.7265625" style="2"/>
    <col min="16192" max="16192" width="9.1796875" style="2" customWidth="1"/>
    <col min="16193" max="16199" width="8.7265625" style="2"/>
    <col min="16200" max="16200" width="9.1796875" style="2" customWidth="1"/>
    <col min="16201" max="16206" width="8.7265625" style="2"/>
    <col min="16207" max="16207" width="9.1796875" style="2" customWidth="1"/>
    <col min="16208" max="16210" width="8.7265625" style="2"/>
    <col min="16211" max="16214" width="9.1796875" style="2" customWidth="1"/>
    <col min="16215" max="16228" width="8.7265625" style="2"/>
    <col min="16229" max="16229" width="9.1796875" style="2" customWidth="1"/>
    <col min="16230" max="16240" width="8.7265625" style="2"/>
    <col min="16241" max="16241" width="9.36328125" style="2" customWidth="1"/>
    <col min="16242" max="16384" width="8.7265625" style="2"/>
  </cols>
  <sheetData>
    <row r="1" spans="1:115" x14ac:dyDescent="0.35">
      <c r="A1" s="1" t="s">
        <v>0</v>
      </c>
      <c r="C1" s="3"/>
      <c r="M1" s="5"/>
      <c r="P1" s="3"/>
      <c r="AB1" s="3"/>
      <c r="AS1" s="1"/>
      <c r="AT1" s="3"/>
      <c r="BJ1" s="3"/>
      <c r="BU1" s="3"/>
      <c r="CB1" s="3"/>
      <c r="CD1" s="3"/>
      <c r="CI1" s="3"/>
    </row>
    <row r="2" spans="1:115" x14ac:dyDescent="0.35">
      <c r="A2" s="6" t="s">
        <v>1</v>
      </c>
      <c r="B2" s="3" t="s">
        <v>2</v>
      </c>
      <c r="C2" s="7"/>
      <c r="E2" s="3"/>
      <c r="F2" s="3"/>
      <c r="G2" s="3"/>
      <c r="J2" s="4" t="s">
        <v>3</v>
      </c>
      <c r="K2" s="3" t="s">
        <v>4</v>
      </c>
      <c r="L2" s="3" t="s">
        <v>5</v>
      </c>
      <c r="M2" s="5"/>
      <c r="N2" s="3"/>
      <c r="P2" s="3"/>
      <c r="Q2" s="3"/>
      <c r="R2" s="3"/>
      <c r="T2" s="3"/>
      <c r="W2" s="3"/>
      <c r="Z2" s="3"/>
      <c r="AB2" s="3"/>
      <c r="AC2" s="3" t="s">
        <v>6</v>
      </c>
      <c r="AD2" s="4" t="s">
        <v>5</v>
      </c>
      <c r="AE2" s="3" t="s">
        <v>7</v>
      </c>
      <c r="AF2" s="3"/>
      <c r="AH2" s="3"/>
      <c r="AI2" s="3"/>
      <c r="AJ2" s="3"/>
      <c r="AL2" s="3"/>
      <c r="AM2" s="3"/>
      <c r="AP2" s="3"/>
      <c r="AQ2" s="3"/>
      <c r="AR2" s="3"/>
      <c r="AS2" s="3"/>
      <c r="AU2" s="3"/>
      <c r="AV2" s="3"/>
      <c r="AW2" s="3"/>
      <c r="AX2" s="3"/>
      <c r="AY2" s="3"/>
      <c r="AZ2" s="3"/>
      <c r="BB2" s="3"/>
      <c r="BC2" s="3"/>
      <c r="BD2" s="3"/>
      <c r="BE2" s="3"/>
      <c r="BF2" s="3"/>
      <c r="BG2" s="3"/>
      <c r="BH2" s="3"/>
      <c r="BI2" s="3"/>
      <c r="BJ2" s="3"/>
      <c r="BL2" s="4" t="s">
        <v>8</v>
      </c>
      <c r="BM2" s="2" t="s">
        <v>9</v>
      </c>
      <c r="BN2" s="2" t="s">
        <v>10</v>
      </c>
      <c r="BO2" s="3"/>
      <c r="BP2" s="3"/>
      <c r="BS2" s="3" t="s">
        <v>11</v>
      </c>
      <c r="BT2" s="4" t="s">
        <v>12</v>
      </c>
      <c r="BU2" s="3" t="s">
        <v>13</v>
      </c>
      <c r="BV2" s="3"/>
      <c r="BW2" s="3"/>
      <c r="CB2" s="3"/>
      <c r="CC2" s="3"/>
      <c r="CD2" s="3"/>
      <c r="CE2" s="3" t="s">
        <v>14</v>
      </c>
      <c r="CF2" s="5" t="s">
        <v>15</v>
      </c>
      <c r="CH2" s="5" t="s">
        <v>16</v>
      </c>
      <c r="CJ2" s="3"/>
      <c r="CK2" s="3"/>
      <c r="CL2" s="3"/>
      <c r="CO2" s="3"/>
      <c r="CP2" s="3"/>
      <c r="CQ2" s="3"/>
      <c r="CR2" s="3"/>
      <c r="CS2" s="3"/>
      <c r="CT2" s="3"/>
      <c r="CU2" s="3"/>
      <c r="CV2" s="3"/>
    </row>
    <row r="3" spans="1:115" x14ac:dyDescent="0.35">
      <c r="A3" s="4" t="s">
        <v>17</v>
      </c>
      <c r="B3" s="2">
        <v>1</v>
      </c>
      <c r="C3" s="2">
        <v>2</v>
      </c>
      <c r="D3" s="2">
        <v>3</v>
      </c>
      <c r="E3" s="3">
        <v>4</v>
      </c>
      <c r="F3" s="7">
        <v>5</v>
      </c>
      <c r="G3" s="2">
        <v>6</v>
      </c>
      <c r="H3" s="2">
        <v>7</v>
      </c>
      <c r="I3" s="2">
        <v>8</v>
      </c>
      <c r="J3" s="4">
        <v>9</v>
      </c>
      <c r="K3" s="2">
        <v>10</v>
      </c>
      <c r="L3" s="3">
        <v>11</v>
      </c>
      <c r="M3" s="7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3">
        <v>18</v>
      </c>
      <c r="T3" s="7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3">
        <v>25</v>
      </c>
      <c r="AA3" s="7">
        <v>26</v>
      </c>
      <c r="AB3" s="2">
        <v>27</v>
      </c>
      <c r="AC3" s="2">
        <v>28</v>
      </c>
      <c r="AD3" s="4">
        <v>29</v>
      </c>
      <c r="AE3" s="2">
        <v>30</v>
      </c>
      <c r="AF3" s="2">
        <v>31</v>
      </c>
      <c r="AG3" s="3">
        <v>32</v>
      </c>
      <c r="AH3" s="7">
        <v>33</v>
      </c>
      <c r="AI3" s="2">
        <v>34</v>
      </c>
      <c r="AJ3" s="2">
        <v>35</v>
      </c>
      <c r="AK3" s="2">
        <v>36</v>
      </c>
      <c r="AL3" s="2">
        <v>37</v>
      </c>
      <c r="AM3" s="2">
        <v>38</v>
      </c>
      <c r="AN3" s="3">
        <v>39</v>
      </c>
      <c r="AO3" s="7">
        <v>40</v>
      </c>
      <c r="AP3" s="2">
        <v>41</v>
      </c>
      <c r="AQ3" s="2">
        <v>42</v>
      </c>
      <c r="AR3" s="2">
        <v>43</v>
      </c>
      <c r="AS3" s="2">
        <v>44</v>
      </c>
      <c r="AT3" s="2">
        <v>45</v>
      </c>
      <c r="AU3" s="3">
        <v>46</v>
      </c>
      <c r="AV3" s="7">
        <v>47</v>
      </c>
      <c r="AW3" s="2">
        <v>48</v>
      </c>
      <c r="AX3" s="2">
        <v>49</v>
      </c>
      <c r="AY3" s="2">
        <v>50</v>
      </c>
      <c r="AZ3" s="2">
        <v>51</v>
      </c>
      <c r="BA3" s="2">
        <v>52</v>
      </c>
      <c r="BB3" s="3">
        <v>53</v>
      </c>
      <c r="BC3" s="7">
        <v>54</v>
      </c>
      <c r="BD3" s="2">
        <v>55</v>
      </c>
      <c r="BE3" s="2">
        <v>56</v>
      </c>
      <c r="BF3" s="2">
        <v>57</v>
      </c>
      <c r="BG3" s="2">
        <v>58</v>
      </c>
      <c r="BH3" s="2">
        <v>59</v>
      </c>
      <c r="BI3" s="3">
        <v>60</v>
      </c>
      <c r="BJ3" s="7">
        <v>61</v>
      </c>
      <c r="BK3" s="2">
        <v>62</v>
      </c>
      <c r="BL3" s="4">
        <v>63</v>
      </c>
      <c r="BM3" s="2">
        <v>64</v>
      </c>
      <c r="BN3" s="2">
        <v>65</v>
      </c>
      <c r="BO3" s="2">
        <v>66</v>
      </c>
      <c r="BP3" s="3">
        <v>67</v>
      </c>
      <c r="BQ3" s="7">
        <v>68</v>
      </c>
      <c r="BR3" s="2">
        <v>69</v>
      </c>
      <c r="BS3" s="2">
        <v>70</v>
      </c>
      <c r="BT3" s="4">
        <v>71</v>
      </c>
      <c r="BU3" s="2">
        <v>72</v>
      </c>
      <c r="BV3" s="2">
        <v>73</v>
      </c>
      <c r="BW3" s="3">
        <v>74</v>
      </c>
      <c r="BX3" s="7">
        <v>75</v>
      </c>
      <c r="BY3" s="2">
        <v>76</v>
      </c>
      <c r="BZ3" s="2">
        <v>77</v>
      </c>
      <c r="CA3" s="2">
        <v>78</v>
      </c>
      <c r="CB3" s="2">
        <v>79</v>
      </c>
      <c r="CC3" s="2">
        <v>80</v>
      </c>
      <c r="CD3" s="3">
        <v>81</v>
      </c>
      <c r="CE3" s="7">
        <v>82</v>
      </c>
      <c r="CF3" s="5">
        <v>85</v>
      </c>
      <c r="CG3" s="5" t="s">
        <v>18</v>
      </c>
      <c r="CH3" s="5" t="s">
        <v>19</v>
      </c>
      <c r="CI3" s="2" t="s">
        <v>20</v>
      </c>
      <c r="CJ3" s="2" t="s">
        <v>21</v>
      </c>
      <c r="CK3" s="5" t="s">
        <v>22</v>
      </c>
      <c r="CL3" s="2" t="s">
        <v>23</v>
      </c>
      <c r="CM3" s="5" t="s">
        <v>24</v>
      </c>
      <c r="CN3" s="2" t="s">
        <v>25</v>
      </c>
      <c r="CO3" s="2" t="s">
        <v>26</v>
      </c>
      <c r="CP3" s="2" t="s">
        <v>27</v>
      </c>
      <c r="CQ3" s="2" t="s">
        <v>28</v>
      </c>
      <c r="CR3" s="2" t="s">
        <v>29</v>
      </c>
      <c r="CS3" s="2" t="s">
        <v>30</v>
      </c>
      <c r="CT3" s="2" t="s">
        <v>31</v>
      </c>
      <c r="CU3" s="2" t="s">
        <v>32</v>
      </c>
      <c r="CV3" s="2" t="s">
        <v>33</v>
      </c>
      <c r="CW3" s="2" t="s">
        <v>34</v>
      </c>
      <c r="CX3" s="2" t="s">
        <v>35</v>
      </c>
      <c r="CY3" s="2" t="s">
        <v>36</v>
      </c>
      <c r="CZ3" s="2" t="s">
        <v>37</v>
      </c>
      <c r="DA3" s="2" t="s">
        <v>38</v>
      </c>
      <c r="DB3" s="2" t="s">
        <v>39</v>
      </c>
      <c r="DC3" s="2" t="s">
        <v>40</v>
      </c>
      <c r="DD3" s="2" t="s">
        <v>41</v>
      </c>
      <c r="DE3" s="2" t="s">
        <v>42</v>
      </c>
      <c r="DF3" s="2" t="s">
        <v>43</v>
      </c>
      <c r="DG3" s="2" t="s">
        <v>44</v>
      </c>
      <c r="DH3" s="2" t="s">
        <v>45</v>
      </c>
      <c r="DI3" s="2" t="s">
        <v>46</v>
      </c>
      <c r="DJ3" s="2" t="s">
        <v>47</v>
      </c>
      <c r="DK3" s="2" t="s">
        <v>48</v>
      </c>
    </row>
    <row r="4" spans="1:115" ht="58" x14ac:dyDescent="0.35">
      <c r="A4" s="8" t="s">
        <v>49</v>
      </c>
      <c r="B4" s="9" t="s">
        <v>50</v>
      </c>
      <c r="C4" s="2" t="s">
        <v>51</v>
      </c>
      <c r="D4" s="9" t="s">
        <v>52</v>
      </c>
      <c r="E4" s="10" t="s">
        <v>53</v>
      </c>
      <c r="F4" s="9" t="s">
        <v>54</v>
      </c>
      <c r="G4" s="10" t="s">
        <v>55</v>
      </c>
      <c r="H4" s="11">
        <v>6711</v>
      </c>
      <c r="I4" s="3" t="s">
        <v>56</v>
      </c>
      <c r="J4" s="12" t="s">
        <v>57</v>
      </c>
      <c r="K4" s="11" t="s">
        <v>58</v>
      </c>
      <c r="L4" s="13">
        <v>4946</v>
      </c>
      <c r="M4" s="14" t="s">
        <v>59</v>
      </c>
      <c r="N4" s="10" t="s">
        <v>60</v>
      </c>
      <c r="O4" s="3" t="s">
        <v>61</v>
      </c>
      <c r="P4" s="2" t="s">
        <v>62</v>
      </c>
      <c r="Q4" s="15" t="s">
        <v>61</v>
      </c>
      <c r="R4" s="3" t="s">
        <v>63</v>
      </c>
      <c r="S4" s="16" t="s">
        <v>64</v>
      </c>
      <c r="T4" s="11" t="s">
        <v>65</v>
      </c>
      <c r="U4" s="17" t="s">
        <v>66</v>
      </c>
      <c r="V4" s="9">
        <v>4468</v>
      </c>
      <c r="W4" s="16" t="s">
        <v>67</v>
      </c>
      <c r="X4" s="9">
        <v>4468</v>
      </c>
      <c r="Y4" s="10" t="s">
        <v>68</v>
      </c>
      <c r="Z4" s="10" t="s">
        <v>69</v>
      </c>
      <c r="AA4" s="11" t="s">
        <v>70</v>
      </c>
      <c r="AB4" s="16" t="s">
        <v>71</v>
      </c>
      <c r="AC4" s="11" t="s">
        <v>70</v>
      </c>
      <c r="AD4" s="12" t="s">
        <v>72</v>
      </c>
      <c r="AE4" s="16" t="s">
        <v>73</v>
      </c>
      <c r="AF4" s="16" t="s">
        <v>74</v>
      </c>
      <c r="AG4" s="10" t="s">
        <v>75</v>
      </c>
      <c r="AH4" s="10" t="s">
        <v>76</v>
      </c>
      <c r="AI4" s="10" t="s">
        <v>77</v>
      </c>
      <c r="AJ4" s="18" t="s">
        <v>78</v>
      </c>
      <c r="AK4" s="10" t="s">
        <v>79</v>
      </c>
      <c r="AL4" s="15" t="s">
        <v>80</v>
      </c>
      <c r="AM4" s="3" t="s">
        <v>81</v>
      </c>
      <c r="AN4" s="3" t="s">
        <v>81</v>
      </c>
      <c r="AO4" s="11" t="s">
        <v>82</v>
      </c>
      <c r="AP4" s="10" t="s">
        <v>83</v>
      </c>
      <c r="AQ4" s="3">
        <v>34</v>
      </c>
      <c r="AR4" s="17" t="s">
        <v>84</v>
      </c>
      <c r="AS4" s="2">
        <v>34</v>
      </c>
      <c r="AT4" s="19" t="s">
        <v>492</v>
      </c>
      <c r="AU4" s="20" t="s">
        <v>493</v>
      </c>
      <c r="AV4" s="9" t="s">
        <v>85</v>
      </c>
      <c r="AW4" s="10" t="s">
        <v>86</v>
      </c>
      <c r="AX4" s="10" t="s">
        <v>86</v>
      </c>
      <c r="AY4" s="10" t="s">
        <v>86</v>
      </c>
      <c r="AZ4" s="10" t="s">
        <v>86</v>
      </c>
      <c r="BA4" s="10" t="s">
        <v>86</v>
      </c>
      <c r="BB4" s="3" t="s">
        <v>87</v>
      </c>
      <c r="BC4" s="11" t="s">
        <v>487</v>
      </c>
      <c r="BD4" s="21" t="s">
        <v>88</v>
      </c>
      <c r="BE4" s="11" t="s">
        <v>488</v>
      </c>
      <c r="BF4" s="9" t="s">
        <v>489</v>
      </c>
      <c r="BG4" s="11" t="s">
        <v>89</v>
      </c>
      <c r="BH4" s="16" t="s">
        <v>485</v>
      </c>
      <c r="BI4" s="10" t="s">
        <v>90</v>
      </c>
      <c r="BJ4" s="10" t="s">
        <v>90</v>
      </c>
      <c r="BK4" s="11" t="s">
        <v>91</v>
      </c>
      <c r="BL4" s="22" t="s">
        <v>92</v>
      </c>
      <c r="BM4" s="16" t="s">
        <v>93</v>
      </c>
      <c r="BN4" s="11" t="s">
        <v>94</v>
      </c>
      <c r="BO4" s="11" t="s">
        <v>483</v>
      </c>
      <c r="BP4" s="11" t="s">
        <v>483</v>
      </c>
      <c r="BQ4" s="11" t="s">
        <v>484</v>
      </c>
      <c r="BR4" s="16" t="s">
        <v>95</v>
      </c>
      <c r="BS4" s="10" t="s">
        <v>96</v>
      </c>
      <c r="BT4" s="12" t="s">
        <v>97</v>
      </c>
      <c r="BU4" s="23" t="s">
        <v>98</v>
      </c>
      <c r="BV4" s="23" t="s">
        <v>99</v>
      </c>
      <c r="BW4" s="23" t="s">
        <v>100</v>
      </c>
      <c r="BX4" s="9" t="s">
        <v>101</v>
      </c>
      <c r="BY4" s="10" t="s">
        <v>102</v>
      </c>
      <c r="BZ4" s="10" t="s">
        <v>103</v>
      </c>
      <c r="CA4" s="11" t="s">
        <v>104</v>
      </c>
      <c r="CB4" s="10" t="s">
        <v>105</v>
      </c>
      <c r="CC4" s="9" t="s">
        <v>106</v>
      </c>
      <c r="CD4" s="24" t="s">
        <v>107</v>
      </c>
      <c r="CE4" s="21" t="s">
        <v>108</v>
      </c>
      <c r="CF4" s="25">
        <v>704987</v>
      </c>
      <c r="CG4" s="26" t="s">
        <v>109</v>
      </c>
      <c r="CH4" s="27">
        <v>518637</v>
      </c>
      <c r="CI4" s="14" t="s">
        <v>110</v>
      </c>
      <c r="CJ4" s="2">
        <v>259</v>
      </c>
      <c r="CK4" s="11" t="s">
        <v>111</v>
      </c>
      <c r="CL4" s="3" t="s">
        <v>112</v>
      </c>
      <c r="CM4" s="3" t="s">
        <v>113</v>
      </c>
      <c r="CN4" s="28">
        <v>6</v>
      </c>
      <c r="CO4" s="29">
        <v>4242</v>
      </c>
      <c r="CP4" s="29">
        <v>6</v>
      </c>
      <c r="CQ4" s="29" t="s">
        <v>114</v>
      </c>
      <c r="CR4" s="10">
        <v>141</v>
      </c>
      <c r="CS4" s="10" t="s">
        <v>115</v>
      </c>
      <c r="CT4" s="10" t="s">
        <v>116</v>
      </c>
      <c r="CU4" s="16" t="s">
        <v>117</v>
      </c>
      <c r="CV4" s="9">
        <v>13457</v>
      </c>
      <c r="CW4" s="17" t="s">
        <v>118</v>
      </c>
      <c r="CX4" s="11" t="s">
        <v>119</v>
      </c>
      <c r="CY4" s="11" t="s">
        <v>120</v>
      </c>
      <c r="CZ4" s="9">
        <v>62454</v>
      </c>
      <c r="DA4" s="30">
        <v>69711</v>
      </c>
      <c r="DB4" s="20" t="s">
        <v>121</v>
      </c>
      <c r="DC4" s="2">
        <v>281</v>
      </c>
      <c r="DD4" s="29">
        <v>282</v>
      </c>
      <c r="DE4" s="2">
        <v>691</v>
      </c>
      <c r="DF4" s="31" t="s">
        <v>122</v>
      </c>
      <c r="DG4" s="32" t="s">
        <v>123</v>
      </c>
      <c r="DH4" s="16" t="s">
        <v>124</v>
      </c>
      <c r="DI4" s="33" t="s">
        <v>125</v>
      </c>
      <c r="DJ4" s="16" t="s">
        <v>126</v>
      </c>
      <c r="DK4" s="34" t="s">
        <v>127</v>
      </c>
    </row>
    <row r="5" spans="1:115" x14ac:dyDescent="0.35">
      <c r="A5" s="3" t="s">
        <v>128</v>
      </c>
      <c r="B5" s="3">
        <v>1906</v>
      </c>
      <c r="C5" s="2">
        <v>1907</v>
      </c>
      <c r="D5" s="2">
        <v>1908</v>
      </c>
      <c r="E5" s="3">
        <v>1912</v>
      </c>
      <c r="F5" s="3">
        <v>1913</v>
      </c>
      <c r="G5" s="2">
        <v>1914</v>
      </c>
      <c r="H5" s="3">
        <v>1921</v>
      </c>
      <c r="I5" s="2">
        <v>1922</v>
      </c>
      <c r="J5" s="4">
        <v>1923</v>
      </c>
      <c r="K5" s="3">
        <v>1924</v>
      </c>
      <c r="L5" s="3">
        <v>1925</v>
      </c>
      <c r="M5" s="7">
        <v>1926</v>
      </c>
      <c r="N5" s="3">
        <v>1927</v>
      </c>
      <c r="O5" s="3">
        <v>1928</v>
      </c>
      <c r="P5" s="3">
        <v>1929</v>
      </c>
      <c r="Q5" s="3">
        <v>1930</v>
      </c>
      <c r="R5" s="3">
        <v>1931</v>
      </c>
      <c r="S5" s="3">
        <v>1932</v>
      </c>
      <c r="T5" s="3">
        <v>1933</v>
      </c>
      <c r="U5" s="2">
        <v>1934</v>
      </c>
      <c r="V5" s="2">
        <v>1935</v>
      </c>
      <c r="W5" s="2">
        <v>1936</v>
      </c>
      <c r="X5" s="2">
        <v>1937</v>
      </c>
      <c r="Y5" s="3">
        <v>1938</v>
      </c>
      <c r="Z5" s="3">
        <v>1939</v>
      </c>
      <c r="AA5" s="3">
        <v>1948</v>
      </c>
      <c r="AB5" s="2">
        <v>1949.5</v>
      </c>
      <c r="AC5" s="3">
        <v>1950</v>
      </c>
      <c r="AD5" s="4">
        <v>1951</v>
      </c>
      <c r="AE5" s="2">
        <v>1952</v>
      </c>
      <c r="AF5" s="2">
        <v>1953</v>
      </c>
      <c r="AG5" s="3">
        <v>1954</v>
      </c>
      <c r="AH5" s="2">
        <v>1955</v>
      </c>
      <c r="AI5" s="3">
        <v>1956</v>
      </c>
      <c r="AJ5" s="3">
        <v>1957</v>
      </c>
      <c r="AK5" s="2">
        <v>1958</v>
      </c>
      <c r="AL5" s="2">
        <v>1958</v>
      </c>
      <c r="AM5" s="3">
        <v>1959</v>
      </c>
      <c r="AN5" s="2">
        <v>1960</v>
      </c>
      <c r="AO5" s="3">
        <v>1961</v>
      </c>
      <c r="AP5" s="3">
        <v>1962</v>
      </c>
      <c r="AQ5" s="3">
        <v>1963</v>
      </c>
      <c r="AR5" s="3">
        <v>1964</v>
      </c>
      <c r="AS5" s="3">
        <v>1965</v>
      </c>
      <c r="AT5" s="3">
        <v>1966</v>
      </c>
      <c r="AU5" s="35">
        <v>1967</v>
      </c>
      <c r="AV5" s="2">
        <v>1968</v>
      </c>
      <c r="AW5" s="2">
        <v>1969</v>
      </c>
      <c r="AX5" s="2">
        <v>1970</v>
      </c>
      <c r="AY5" s="3">
        <v>1971</v>
      </c>
      <c r="AZ5" s="2">
        <v>1972</v>
      </c>
      <c r="BA5" s="2">
        <v>1973</v>
      </c>
      <c r="BB5" s="3">
        <v>1974</v>
      </c>
      <c r="BC5" s="2">
        <v>1975</v>
      </c>
      <c r="BD5" s="3">
        <v>1976</v>
      </c>
      <c r="BE5" s="2">
        <v>1976</v>
      </c>
      <c r="BF5" s="2">
        <v>1977</v>
      </c>
      <c r="BG5" s="3">
        <v>1978</v>
      </c>
      <c r="BH5" s="2">
        <v>1979</v>
      </c>
      <c r="BI5" s="3">
        <v>1980</v>
      </c>
      <c r="BJ5" s="3">
        <v>1981</v>
      </c>
      <c r="BK5" s="3">
        <v>1982</v>
      </c>
      <c r="BL5" s="4">
        <v>1982</v>
      </c>
      <c r="BM5" s="3">
        <v>1983</v>
      </c>
      <c r="BN5" s="2">
        <v>1983</v>
      </c>
      <c r="BO5" s="2">
        <v>1984</v>
      </c>
      <c r="BP5" s="3">
        <v>1985</v>
      </c>
      <c r="BQ5" s="3">
        <v>1986</v>
      </c>
      <c r="BR5" s="2">
        <v>1986.5</v>
      </c>
      <c r="BS5" s="2">
        <v>1987</v>
      </c>
      <c r="BT5" s="4">
        <v>1988</v>
      </c>
      <c r="BU5" s="2">
        <v>1989</v>
      </c>
      <c r="BV5" s="2">
        <v>1990</v>
      </c>
      <c r="BW5" s="3">
        <v>1991</v>
      </c>
      <c r="BX5" s="3">
        <v>1992</v>
      </c>
      <c r="BY5" s="2">
        <v>1993</v>
      </c>
      <c r="BZ5" s="3">
        <v>1994</v>
      </c>
      <c r="CA5" s="3">
        <v>1994</v>
      </c>
      <c r="CB5" s="3">
        <v>1995</v>
      </c>
      <c r="CC5" s="2">
        <v>1996</v>
      </c>
      <c r="CD5" s="3">
        <v>1997</v>
      </c>
      <c r="CE5" s="3">
        <v>1998</v>
      </c>
      <c r="CF5" s="5">
        <v>2000</v>
      </c>
      <c r="CG5" s="5">
        <v>2003</v>
      </c>
      <c r="CH5" s="5">
        <v>1889</v>
      </c>
      <c r="CI5" s="2">
        <v>1895</v>
      </c>
      <c r="CJ5" s="2">
        <v>1908</v>
      </c>
      <c r="CK5" s="2">
        <v>1910</v>
      </c>
      <c r="CL5" s="3">
        <v>1913.5</v>
      </c>
      <c r="CM5" s="2">
        <v>1920</v>
      </c>
      <c r="CN5" s="3">
        <v>1922</v>
      </c>
      <c r="CO5" s="2">
        <v>1922</v>
      </c>
      <c r="CP5" s="2">
        <v>1927</v>
      </c>
      <c r="CQ5" s="2">
        <v>1930</v>
      </c>
      <c r="CR5" s="2">
        <v>1935</v>
      </c>
      <c r="CS5" s="2">
        <v>1938</v>
      </c>
      <c r="CT5" s="2">
        <v>1939.5</v>
      </c>
      <c r="CU5" s="2">
        <v>1950</v>
      </c>
      <c r="CV5" s="2">
        <v>1962</v>
      </c>
      <c r="CW5" s="3">
        <v>1962</v>
      </c>
      <c r="CX5" s="3">
        <v>1964.5</v>
      </c>
      <c r="CY5" s="7">
        <v>1965.5</v>
      </c>
      <c r="CZ5" s="3">
        <v>1979</v>
      </c>
      <c r="DA5" s="3">
        <v>1992</v>
      </c>
      <c r="DB5" s="2">
        <v>1995</v>
      </c>
      <c r="DC5" s="2">
        <v>1995</v>
      </c>
      <c r="DD5" s="2">
        <v>1995</v>
      </c>
      <c r="DE5" s="2">
        <v>1998</v>
      </c>
      <c r="DF5" s="2">
        <v>2006</v>
      </c>
      <c r="DG5" s="2">
        <v>2009</v>
      </c>
      <c r="DH5" s="2">
        <v>2005</v>
      </c>
      <c r="DI5" s="2">
        <v>1992</v>
      </c>
      <c r="DJ5" s="2">
        <v>2005</v>
      </c>
      <c r="DK5" s="2">
        <v>1990</v>
      </c>
    </row>
    <row r="6" spans="1:115" x14ac:dyDescent="0.35">
      <c r="A6" s="4" t="s">
        <v>129</v>
      </c>
      <c r="B6" s="2" t="s">
        <v>130</v>
      </c>
      <c r="C6" s="2" t="s">
        <v>131</v>
      </c>
      <c r="D6" s="2" t="s">
        <v>132</v>
      </c>
      <c r="E6" s="36" t="s">
        <v>133</v>
      </c>
      <c r="F6" s="36" t="s">
        <v>133</v>
      </c>
      <c r="G6" s="7" t="s">
        <v>132</v>
      </c>
      <c r="H6" s="3" t="s">
        <v>134</v>
      </c>
      <c r="I6" s="3" t="s">
        <v>131</v>
      </c>
      <c r="J6" s="37" t="s">
        <v>135</v>
      </c>
      <c r="K6" s="3" t="s">
        <v>136</v>
      </c>
      <c r="L6" s="2" t="s">
        <v>137</v>
      </c>
      <c r="M6" s="2" t="s">
        <v>138</v>
      </c>
      <c r="N6" s="3" t="s">
        <v>137</v>
      </c>
      <c r="O6" s="3" t="s">
        <v>138</v>
      </c>
      <c r="P6" s="2" t="s">
        <v>138</v>
      </c>
      <c r="Q6" s="38" t="s">
        <v>138</v>
      </c>
      <c r="R6" s="3" t="s">
        <v>138</v>
      </c>
      <c r="S6" s="2" t="s">
        <v>136</v>
      </c>
      <c r="T6" s="39" t="s">
        <v>139</v>
      </c>
      <c r="U6" s="2" t="s">
        <v>136</v>
      </c>
      <c r="V6" s="2" t="s">
        <v>132</v>
      </c>
      <c r="W6" s="2" t="s">
        <v>140</v>
      </c>
      <c r="X6" s="2" t="s">
        <v>132</v>
      </c>
      <c r="Y6" s="3" t="s">
        <v>132</v>
      </c>
      <c r="Z6" s="3" t="s">
        <v>132</v>
      </c>
      <c r="AA6" s="2" t="s">
        <v>136</v>
      </c>
      <c r="AB6" s="2" t="s">
        <v>141</v>
      </c>
      <c r="AC6" s="2" t="s">
        <v>136</v>
      </c>
      <c r="AD6" s="4" t="s">
        <v>136</v>
      </c>
      <c r="AE6" s="3" t="s">
        <v>141</v>
      </c>
      <c r="AF6" s="2" t="s">
        <v>141</v>
      </c>
      <c r="AG6" s="3" t="s">
        <v>132</v>
      </c>
      <c r="AH6" s="3" t="s">
        <v>132</v>
      </c>
      <c r="AI6" s="38" t="s">
        <v>141</v>
      </c>
      <c r="AJ6" s="39" t="s">
        <v>139</v>
      </c>
      <c r="AK6" s="3" t="s">
        <v>141</v>
      </c>
      <c r="AL6" s="3" t="s">
        <v>142</v>
      </c>
      <c r="AM6" s="3" t="s">
        <v>143</v>
      </c>
      <c r="AN6" s="3" t="s">
        <v>143</v>
      </c>
      <c r="AO6" s="3" t="s">
        <v>141</v>
      </c>
      <c r="AP6" s="3" t="s">
        <v>144</v>
      </c>
      <c r="AQ6" s="3" t="s">
        <v>143</v>
      </c>
      <c r="AR6" s="3" t="s">
        <v>141</v>
      </c>
      <c r="AS6" s="2" t="s">
        <v>143</v>
      </c>
      <c r="AT6" s="2" t="s">
        <v>145</v>
      </c>
      <c r="AU6" s="2" t="s">
        <v>145</v>
      </c>
      <c r="AV6" s="40" t="s">
        <v>146</v>
      </c>
      <c r="AW6" s="40" t="s">
        <v>146</v>
      </c>
      <c r="AX6" s="40" t="s">
        <v>146</v>
      </c>
      <c r="AY6" s="40" t="s">
        <v>146</v>
      </c>
      <c r="AZ6" s="40" t="s">
        <v>146</v>
      </c>
      <c r="BA6" s="40" t="s">
        <v>146</v>
      </c>
      <c r="BB6" s="40" t="s">
        <v>146</v>
      </c>
      <c r="BC6" s="3" t="s">
        <v>141</v>
      </c>
      <c r="BD6" s="39" t="s">
        <v>146</v>
      </c>
      <c r="BE6" s="2" t="s">
        <v>141</v>
      </c>
      <c r="BF6" s="3" t="s">
        <v>141</v>
      </c>
      <c r="BG6" s="39" t="s">
        <v>146</v>
      </c>
      <c r="BH6" s="3" t="s">
        <v>141</v>
      </c>
      <c r="BI6" s="39" t="s">
        <v>146</v>
      </c>
      <c r="BJ6" s="39" t="s">
        <v>146</v>
      </c>
      <c r="BK6" s="39" t="s">
        <v>146</v>
      </c>
      <c r="BL6" s="4" t="s">
        <v>141</v>
      </c>
      <c r="BM6" s="3" t="s">
        <v>147</v>
      </c>
      <c r="BN6" s="2" t="s">
        <v>141</v>
      </c>
      <c r="BO6" s="39" t="s">
        <v>148</v>
      </c>
      <c r="BP6" s="39" t="s">
        <v>148</v>
      </c>
      <c r="BQ6" s="39" t="s">
        <v>148</v>
      </c>
      <c r="BR6" s="2" t="s">
        <v>149</v>
      </c>
      <c r="BS6" s="3" t="s">
        <v>149</v>
      </c>
      <c r="BT6" s="4" t="s">
        <v>149</v>
      </c>
      <c r="BU6" s="2" t="s">
        <v>149</v>
      </c>
      <c r="BV6" s="2" t="s">
        <v>149</v>
      </c>
      <c r="BW6" s="2" t="s">
        <v>149</v>
      </c>
      <c r="BX6" s="2" t="s">
        <v>130</v>
      </c>
      <c r="BY6" s="2" t="s">
        <v>130</v>
      </c>
      <c r="BZ6" s="39" t="s">
        <v>146</v>
      </c>
      <c r="CA6" s="3" t="s">
        <v>130</v>
      </c>
      <c r="CB6" s="3" t="s">
        <v>130</v>
      </c>
      <c r="CC6" s="2" t="s">
        <v>130</v>
      </c>
      <c r="CD6" s="2" t="s">
        <v>130</v>
      </c>
      <c r="CE6" s="3" t="s">
        <v>150</v>
      </c>
      <c r="CF6" s="5" t="s">
        <v>141</v>
      </c>
      <c r="CG6" s="5" t="s">
        <v>147</v>
      </c>
      <c r="CH6" s="5" t="s">
        <v>151</v>
      </c>
      <c r="CI6" s="2" t="s">
        <v>152</v>
      </c>
      <c r="CJ6" s="2" t="s">
        <v>153</v>
      </c>
      <c r="CK6" s="39" t="s">
        <v>133</v>
      </c>
      <c r="CL6" s="39" t="s">
        <v>133</v>
      </c>
      <c r="CM6" s="3" t="s">
        <v>154</v>
      </c>
      <c r="CN6" s="3" t="s">
        <v>155</v>
      </c>
      <c r="CO6" s="3" t="s">
        <v>156</v>
      </c>
      <c r="CP6" s="7" t="s">
        <v>155</v>
      </c>
      <c r="CQ6" s="7" t="s">
        <v>157</v>
      </c>
      <c r="CR6" s="3" t="s">
        <v>158</v>
      </c>
      <c r="CS6" s="7" t="s">
        <v>159</v>
      </c>
      <c r="CT6" s="7" t="s">
        <v>132</v>
      </c>
      <c r="CU6" s="2" t="s">
        <v>141</v>
      </c>
      <c r="CV6" s="2" t="s">
        <v>160</v>
      </c>
      <c r="CW6" s="3" t="s">
        <v>161</v>
      </c>
      <c r="CX6" s="3" t="s">
        <v>162</v>
      </c>
      <c r="CY6" s="7" t="s">
        <v>149</v>
      </c>
      <c r="CZ6" s="2" t="s">
        <v>147</v>
      </c>
      <c r="DA6" s="3" t="s">
        <v>149</v>
      </c>
      <c r="DB6" s="40" t="s">
        <v>146</v>
      </c>
      <c r="DC6" s="2" t="s">
        <v>163</v>
      </c>
      <c r="DD6" s="2" t="s">
        <v>156</v>
      </c>
      <c r="DE6" s="2" t="s">
        <v>162</v>
      </c>
      <c r="DF6" s="41" t="s">
        <v>146</v>
      </c>
      <c r="DG6" s="2" t="s">
        <v>164</v>
      </c>
      <c r="DH6" s="2" t="s">
        <v>147</v>
      </c>
      <c r="DI6" s="2" t="s">
        <v>163</v>
      </c>
      <c r="DJ6" s="2" t="s">
        <v>149</v>
      </c>
      <c r="DK6" s="2" t="s">
        <v>141</v>
      </c>
    </row>
    <row r="7" spans="1:115" x14ac:dyDescent="0.35">
      <c r="A7" s="4" t="s">
        <v>165</v>
      </c>
      <c r="B7" s="2" t="s">
        <v>166</v>
      </c>
      <c r="C7" s="2" t="s">
        <v>167</v>
      </c>
      <c r="D7" s="2" t="s">
        <v>167</v>
      </c>
      <c r="E7" s="3" t="s">
        <v>168</v>
      </c>
      <c r="F7" s="2" t="s">
        <v>169</v>
      </c>
      <c r="G7" s="7" t="s">
        <v>170</v>
      </c>
      <c r="H7" s="3" t="s">
        <v>167</v>
      </c>
      <c r="I7" s="3" t="s">
        <v>171</v>
      </c>
      <c r="J7" s="4" t="s">
        <v>167</v>
      </c>
      <c r="K7" s="3" t="s">
        <v>172</v>
      </c>
      <c r="L7" s="2" t="s">
        <v>173</v>
      </c>
      <c r="M7" s="2" t="s">
        <v>174</v>
      </c>
      <c r="N7" s="36" t="s">
        <v>175</v>
      </c>
      <c r="O7" s="3" t="s">
        <v>176</v>
      </c>
      <c r="P7" s="2" t="s">
        <v>177</v>
      </c>
      <c r="Q7" s="3" t="s">
        <v>176</v>
      </c>
      <c r="R7" s="42" t="s">
        <v>178</v>
      </c>
      <c r="S7" s="2" t="s">
        <v>179</v>
      </c>
      <c r="T7" s="3" t="s">
        <v>180</v>
      </c>
      <c r="U7" s="3" t="s">
        <v>181</v>
      </c>
      <c r="V7" s="2" t="s">
        <v>182</v>
      </c>
      <c r="W7" s="2" t="s">
        <v>183</v>
      </c>
      <c r="X7" s="2" t="s">
        <v>184</v>
      </c>
      <c r="Y7" s="3" t="s">
        <v>185</v>
      </c>
      <c r="Z7" s="3" t="s">
        <v>186</v>
      </c>
      <c r="AA7" s="38" t="s">
        <v>187</v>
      </c>
      <c r="AB7" s="43" t="s">
        <v>188</v>
      </c>
      <c r="AC7" s="3" t="s">
        <v>189</v>
      </c>
      <c r="AD7" s="4" t="s">
        <v>190</v>
      </c>
      <c r="AE7" s="2">
        <v>500</v>
      </c>
      <c r="AF7" s="2">
        <v>500</v>
      </c>
      <c r="AG7" s="3" t="s">
        <v>191</v>
      </c>
      <c r="AH7" s="3" t="s">
        <v>191</v>
      </c>
      <c r="AI7" s="3" t="s">
        <v>192</v>
      </c>
      <c r="AJ7" s="3" t="s">
        <v>193</v>
      </c>
      <c r="AK7" s="3">
        <v>246</v>
      </c>
      <c r="AL7" s="3" t="s">
        <v>194</v>
      </c>
      <c r="AM7" s="3" t="s">
        <v>195</v>
      </c>
      <c r="AN7" s="3" t="s">
        <v>195</v>
      </c>
      <c r="AO7" s="3" t="s">
        <v>196</v>
      </c>
      <c r="AP7" s="3" t="s">
        <v>197</v>
      </c>
      <c r="AQ7" s="3" t="s">
        <v>198</v>
      </c>
      <c r="AR7" s="3">
        <v>158</v>
      </c>
      <c r="AS7" s="2" t="s">
        <v>199</v>
      </c>
      <c r="AT7" s="2">
        <v>620</v>
      </c>
      <c r="AU7" s="2">
        <v>740</v>
      </c>
      <c r="AV7" s="2" t="s">
        <v>200</v>
      </c>
      <c r="AW7" s="2" t="s">
        <v>200</v>
      </c>
      <c r="AX7" s="2" t="s">
        <v>200</v>
      </c>
      <c r="AY7" s="2" t="s">
        <v>200</v>
      </c>
      <c r="AZ7" s="2" t="s">
        <v>200</v>
      </c>
      <c r="BA7" s="2" t="s">
        <v>200</v>
      </c>
      <c r="BB7" s="2" t="s">
        <v>200</v>
      </c>
      <c r="BC7" s="3" t="s">
        <v>201</v>
      </c>
      <c r="BD7" s="3" t="s">
        <v>200</v>
      </c>
      <c r="BE7" s="2" t="s">
        <v>202</v>
      </c>
      <c r="BF7" s="3" t="s">
        <v>202</v>
      </c>
      <c r="BG7" s="3" t="s">
        <v>200</v>
      </c>
      <c r="BH7" s="3" t="s">
        <v>203</v>
      </c>
      <c r="BI7" s="3" t="s">
        <v>200</v>
      </c>
      <c r="BJ7" s="3" t="s">
        <v>200</v>
      </c>
      <c r="BK7" s="3" t="s">
        <v>200</v>
      </c>
      <c r="BL7" s="4" t="s">
        <v>204</v>
      </c>
      <c r="BM7" s="3" t="s">
        <v>205</v>
      </c>
      <c r="BN7" s="2" t="s">
        <v>206</v>
      </c>
      <c r="BO7" s="3" t="s">
        <v>207</v>
      </c>
      <c r="BP7" s="3" t="s">
        <v>207</v>
      </c>
      <c r="BQ7" s="3" t="s">
        <v>207</v>
      </c>
      <c r="BR7" s="2" t="s">
        <v>208</v>
      </c>
      <c r="BS7" s="3" t="s">
        <v>209</v>
      </c>
      <c r="BT7" s="4" t="s">
        <v>210</v>
      </c>
      <c r="BU7" s="2" t="s">
        <v>211</v>
      </c>
      <c r="BV7" s="2" t="s">
        <v>212</v>
      </c>
      <c r="BW7" s="44" t="s">
        <v>213</v>
      </c>
      <c r="BX7" s="2" t="s">
        <v>214</v>
      </c>
      <c r="BY7" s="3" t="s">
        <v>215</v>
      </c>
      <c r="BZ7" s="3" t="s">
        <v>216</v>
      </c>
      <c r="CA7" s="3" t="s">
        <v>217</v>
      </c>
      <c r="CB7" s="3" t="s">
        <v>218</v>
      </c>
      <c r="CC7" s="2" t="s">
        <v>219</v>
      </c>
      <c r="CD7" s="3" t="s">
        <v>220</v>
      </c>
      <c r="CE7" s="39" t="s">
        <v>221</v>
      </c>
      <c r="CF7" s="5">
        <v>49</v>
      </c>
      <c r="CG7" s="5" t="s">
        <v>222</v>
      </c>
      <c r="CH7" s="5" t="s">
        <v>223</v>
      </c>
      <c r="CI7" s="2" t="s">
        <v>224</v>
      </c>
      <c r="CJ7" s="2" t="s">
        <v>225</v>
      </c>
      <c r="CK7" s="3" t="s">
        <v>226</v>
      </c>
      <c r="CL7" s="39" t="s">
        <v>227</v>
      </c>
      <c r="CM7" s="3" t="s">
        <v>167</v>
      </c>
      <c r="CN7" s="3">
        <v>183</v>
      </c>
      <c r="CO7" s="3" t="s">
        <v>228</v>
      </c>
      <c r="CP7" s="39" t="s">
        <v>229</v>
      </c>
      <c r="CQ7" s="7" t="s">
        <v>228</v>
      </c>
      <c r="CR7" s="3" t="s">
        <v>230</v>
      </c>
      <c r="CS7" s="7" t="s">
        <v>228</v>
      </c>
      <c r="CT7" s="7" t="s">
        <v>231</v>
      </c>
      <c r="CU7" s="2">
        <v>375</v>
      </c>
      <c r="CV7" s="2" t="s">
        <v>232</v>
      </c>
      <c r="CW7" s="3" t="s">
        <v>233</v>
      </c>
      <c r="CX7" s="3" t="s">
        <v>233</v>
      </c>
      <c r="CY7" s="7" t="s">
        <v>234</v>
      </c>
      <c r="CZ7" s="2" t="s">
        <v>235</v>
      </c>
      <c r="DA7" s="3" t="s">
        <v>236</v>
      </c>
      <c r="DB7" s="2" t="s">
        <v>237</v>
      </c>
      <c r="DC7" s="2" t="s">
        <v>238</v>
      </c>
      <c r="DD7" s="2" t="s">
        <v>239</v>
      </c>
      <c r="DE7" s="2" t="s">
        <v>240</v>
      </c>
      <c r="DF7" s="2" t="s">
        <v>241</v>
      </c>
      <c r="DG7" s="2" t="s">
        <v>242</v>
      </c>
      <c r="DH7" s="2" t="s">
        <v>243</v>
      </c>
      <c r="DI7" s="2" t="s">
        <v>244</v>
      </c>
      <c r="DJ7" s="2" t="s">
        <v>245</v>
      </c>
      <c r="DK7" s="2">
        <v>37</v>
      </c>
    </row>
    <row r="8" spans="1:115" x14ac:dyDescent="0.35">
      <c r="A8" s="4" t="s">
        <v>246</v>
      </c>
      <c r="B8" s="2">
        <v>12.8</v>
      </c>
      <c r="C8" s="2">
        <v>16.3</v>
      </c>
      <c r="D8" s="2">
        <v>13.5</v>
      </c>
      <c r="E8" s="3">
        <v>7.6</v>
      </c>
      <c r="F8" s="2">
        <v>5.6</v>
      </c>
      <c r="G8" s="3">
        <v>4.5</v>
      </c>
      <c r="H8" s="3">
        <v>3</v>
      </c>
      <c r="I8" s="3">
        <v>2</v>
      </c>
      <c r="J8" s="4">
        <v>2</v>
      </c>
      <c r="K8" s="3">
        <v>2</v>
      </c>
      <c r="L8" s="2">
        <v>2</v>
      </c>
      <c r="M8" s="2">
        <v>1.5</v>
      </c>
      <c r="N8" s="3">
        <v>1.5</v>
      </c>
      <c r="O8" s="3">
        <v>2</v>
      </c>
      <c r="P8" s="2">
        <v>2.2999999999999998</v>
      </c>
      <c r="Q8" s="3">
        <v>2</v>
      </c>
      <c r="R8" s="3">
        <v>2.2999999999999998</v>
      </c>
      <c r="S8" s="2">
        <v>2.7</v>
      </c>
      <c r="T8" s="3">
        <v>3</v>
      </c>
      <c r="U8" s="3">
        <v>2.9</v>
      </c>
      <c r="V8" s="2">
        <v>4.3</v>
      </c>
      <c r="W8" s="2">
        <v>6</v>
      </c>
      <c r="X8" s="2">
        <v>5.6</v>
      </c>
      <c r="Y8" s="3">
        <v>3</v>
      </c>
      <c r="Z8" s="3">
        <v>3</v>
      </c>
      <c r="AA8" s="3">
        <v>1.5</v>
      </c>
      <c r="AB8" s="2">
        <v>1.5</v>
      </c>
      <c r="AC8" s="3">
        <v>1.5</v>
      </c>
      <c r="AD8" s="4">
        <v>1.5</v>
      </c>
      <c r="AE8" s="2">
        <v>2</v>
      </c>
      <c r="AF8" s="2">
        <v>2</v>
      </c>
      <c r="AG8" s="3">
        <v>2.5</v>
      </c>
      <c r="AH8" s="3">
        <v>2.5</v>
      </c>
      <c r="AI8" s="3">
        <v>2.5</v>
      </c>
      <c r="AJ8" s="3">
        <v>2.5</v>
      </c>
      <c r="AK8" s="3">
        <v>2.4</v>
      </c>
      <c r="AL8" s="3">
        <v>2.5</v>
      </c>
      <c r="AM8" s="3">
        <v>2.5</v>
      </c>
      <c r="AN8" s="3">
        <v>2.5</v>
      </c>
      <c r="AO8" s="3">
        <v>1.5</v>
      </c>
      <c r="AP8" s="3">
        <v>1.5</v>
      </c>
      <c r="AQ8" s="3">
        <v>1.5</v>
      </c>
      <c r="AR8" s="3">
        <v>1.5</v>
      </c>
      <c r="AS8" s="2">
        <v>1.5</v>
      </c>
      <c r="AT8" s="2">
        <v>3</v>
      </c>
      <c r="AU8" s="2">
        <v>3</v>
      </c>
      <c r="AV8" s="2">
        <v>3</v>
      </c>
      <c r="AW8" s="2">
        <v>3</v>
      </c>
      <c r="AX8" s="2">
        <v>3</v>
      </c>
      <c r="AY8" s="2">
        <v>3</v>
      </c>
      <c r="AZ8" s="2">
        <v>3</v>
      </c>
      <c r="BA8" s="2">
        <v>3</v>
      </c>
      <c r="BB8" s="2">
        <v>3</v>
      </c>
      <c r="BC8" s="3">
        <v>3</v>
      </c>
      <c r="BD8" s="3">
        <v>3</v>
      </c>
      <c r="BE8" s="2">
        <v>3</v>
      </c>
      <c r="BF8" s="3">
        <v>3</v>
      </c>
      <c r="BG8" s="3">
        <v>3</v>
      </c>
      <c r="BH8" s="3">
        <v>3</v>
      </c>
      <c r="BI8" s="3">
        <v>3</v>
      </c>
      <c r="BJ8" s="3">
        <v>3</v>
      </c>
      <c r="BK8" s="3">
        <v>3</v>
      </c>
      <c r="BL8" s="4">
        <v>1.5</v>
      </c>
      <c r="BM8" s="2">
        <v>1.5</v>
      </c>
      <c r="BN8" s="2">
        <v>1.5</v>
      </c>
      <c r="BO8" s="3">
        <v>1.5</v>
      </c>
      <c r="BP8" s="3">
        <v>1.5</v>
      </c>
      <c r="BQ8" s="3">
        <v>1.5</v>
      </c>
      <c r="BR8" s="2">
        <v>1.5</v>
      </c>
      <c r="BS8" s="3">
        <v>1.5</v>
      </c>
      <c r="BT8" s="4">
        <v>1.5</v>
      </c>
      <c r="BU8" s="2">
        <v>3.5</v>
      </c>
      <c r="BV8" s="2">
        <v>3.5</v>
      </c>
      <c r="BW8" s="2">
        <v>3.5</v>
      </c>
      <c r="BX8" s="2">
        <v>3.5</v>
      </c>
      <c r="BY8" s="3">
        <v>3.5</v>
      </c>
      <c r="BZ8" s="3">
        <v>3.5</v>
      </c>
      <c r="CA8" s="3">
        <v>3.5</v>
      </c>
      <c r="CB8" s="3">
        <v>3</v>
      </c>
      <c r="CC8" s="2">
        <v>3</v>
      </c>
      <c r="CD8" s="3">
        <v>3</v>
      </c>
      <c r="CE8" s="3">
        <v>3</v>
      </c>
      <c r="CF8" s="5">
        <v>3</v>
      </c>
      <c r="CG8" s="5">
        <v>3</v>
      </c>
      <c r="CH8" s="5">
        <v>0.56999999999999995</v>
      </c>
      <c r="CI8" s="2">
        <v>1.2</v>
      </c>
      <c r="CJ8" s="2">
        <v>2</v>
      </c>
      <c r="CK8" s="3">
        <v>2.8</v>
      </c>
      <c r="CL8" s="3">
        <v>3</v>
      </c>
      <c r="CM8" s="3">
        <v>3</v>
      </c>
      <c r="CN8" s="3">
        <v>3</v>
      </c>
      <c r="CO8" s="2">
        <v>3</v>
      </c>
      <c r="CP8" s="2">
        <v>1.5</v>
      </c>
      <c r="CQ8" s="2">
        <v>0.5</v>
      </c>
      <c r="CR8" s="3">
        <v>2</v>
      </c>
      <c r="CS8" s="7">
        <v>0.5</v>
      </c>
      <c r="CT8" s="7">
        <v>1.5</v>
      </c>
      <c r="CU8" s="2">
        <v>4.5</v>
      </c>
      <c r="CV8" s="2">
        <v>0.35</v>
      </c>
      <c r="CW8" s="3">
        <v>4.2</v>
      </c>
      <c r="CX8" s="3">
        <v>4.2</v>
      </c>
      <c r="CY8" s="7">
        <v>0.125</v>
      </c>
      <c r="CZ8" s="2">
        <v>2</v>
      </c>
      <c r="DA8" s="3">
        <v>3.5</v>
      </c>
      <c r="DB8" s="2">
        <v>3</v>
      </c>
      <c r="DC8" s="2">
        <v>2.5</v>
      </c>
      <c r="DD8" s="2">
        <v>2</v>
      </c>
      <c r="DE8" s="2">
        <v>5.8</v>
      </c>
      <c r="DF8" s="2">
        <v>2.4</v>
      </c>
      <c r="DG8" s="2">
        <v>2.4</v>
      </c>
      <c r="DH8" s="2">
        <v>3</v>
      </c>
      <c r="DI8" s="2">
        <v>2</v>
      </c>
      <c r="DJ8" s="2">
        <v>3</v>
      </c>
      <c r="DK8" s="2">
        <v>3.5</v>
      </c>
    </row>
    <row r="9" spans="1:115" x14ac:dyDescent="0.35">
      <c r="A9" s="4" t="s">
        <v>247</v>
      </c>
      <c r="B9" s="2" t="s">
        <v>248</v>
      </c>
      <c r="C9" s="2" t="s">
        <v>248</v>
      </c>
      <c r="D9" s="2" t="s">
        <v>248</v>
      </c>
      <c r="E9" s="3" t="s">
        <v>248</v>
      </c>
      <c r="F9" s="2" t="s">
        <v>248</v>
      </c>
      <c r="G9" s="3" t="s">
        <v>248</v>
      </c>
      <c r="H9" s="3" t="s">
        <v>248</v>
      </c>
      <c r="I9" s="3" t="s">
        <v>248</v>
      </c>
      <c r="J9" s="4" t="s">
        <v>248</v>
      </c>
      <c r="K9" s="3" t="s">
        <v>249</v>
      </c>
      <c r="L9" s="2" t="s">
        <v>249</v>
      </c>
      <c r="M9" s="2" t="s">
        <v>249</v>
      </c>
      <c r="N9" s="3" t="s">
        <v>249</v>
      </c>
      <c r="O9" s="3" t="s">
        <v>249</v>
      </c>
      <c r="P9" s="3" t="s">
        <v>249</v>
      </c>
      <c r="Q9" s="3" t="s">
        <v>249</v>
      </c>
      <c r="R9" s="3" t="s">
        <v>249</v>
      </c>
      <c r="S9" s="3" t="s">
        <v>249</v>
      </c>
      <c r="T9" s="3" t="s">
        <v>249</v>
      </c>
      <c r="U9" s="3" t="s">
        <v>249</v>
      </c>
      <c r="V9" s="2" t="s">
        <v>250</v>
      </c>
      <c r="W9" s="2" t="s">
        <v>250</v>
      </c>
      <c r="X9" s="2" t="s">
        <v>250</v>
      </c>
      <c r="Y9" s="3" t="s">
        <v>249</v>
      </c>
      <c r="Z9" s="3" t="s">
        <v>249</v>
      </c>
      <c r="AA9" s="3" t="s">
        <v>249</v>
      </c>
      <c r="AB9" s="2" t="s">
        <v>249</v>
      </c>
      <c r="AC9" s="3" t="s">
        <v>249</v>
      </c>
      <c r="AD9" s="4" t="s">
        <v>249</v>
      </c>
      <c r="AE9" s="2" t="s">
        <v>248</v>
      </c>
      <c r="AF9" s="2" t="s">
        <v>248</v>
      </c>
      <c r="AG9" s="3" t="s">
        <v>248</v>
      </c>
      <c r="AH9" s="3" t="s">
        <v>248</v>
      </c>
      <c r="AI9" s="3" t="s">
        <v>248</v>
      </c>
      <c r="AJ9" s="3" t="s">
        <v>248</v>
      </c>
      <c r="AK9" s="3" t="s">
        <v>248</v>
      </c>
      <c r="AL9" s="3" t="s">
        <v>248</v>
      </c>
      <c r="AM9" s="3" t="s">
        <v>248</v>
      </c>
      <c r="AN9" s="3" t="s">
        <v>248</v>
      </c>
      <c r="AO9" s="3" t="s">
        <v>248</v>
      </c>
      <c r="AP9" s="3" t="s">
        <v>248</v>
      </c>
      <c r="AQ9" s="3" t="s">
        <v>248</v>
      </c>
      <c r="AR9" s="3" t="s">
        <v>248</v>
      </c>
      <c r="AS9" s="2" t="s">
        <v>248</v>
      </c>
      <c r="AT9" s="2" t="s">
        <v>248</v>
      </c>
      <c r="AU9" s="2" t="s">
        <v>248</v>
      </c>
      <c r="AV9" s="2" t="s">
        <v>248</v>
      </c>
      <c r="AW9" s="2" t="s">
        <v>248</v>
      </c>
      <c r="AX9" s="2" t="s">
        <v>248</v>
      </c>
      <c r="AY9" s="2" t="s">
        <v>248</v>
      </c>
      <c r="AZ9" s="2" t="s">
        <v>248</v>
      </c>
      <c r="BA9" s="2" t="s">
        <v>248</v>
      </c>
      <c r="BB9" s="2" t="s">
        <v>248</v>
      </c>
      <c r="BC9" s="3" t="s">
        <v>248</v>
      </c>
      <c r="BD9" s="3" t="s">
        <v>248</v>
      </c>
      <c r="BE9" s="2" t="s">
        <v>248</v>
      </c>
      <c r="BF9" s="3" t="s">
        <v>248</v>
      </c>
      <c r="BG9" s="3" t="s">
        <v>248</v>
      </c>
      <c r="BH9" s="3" t="s">
        <v>248</v>
      </c>
      <c r="BI9" s="3" t="s">
        <v>248</v>
      </c>
      <c r="BJ9" s="3" t="s">
        <v>248</v>
      </c>
      <c r="BK9" s="3" t="s">
        <v>248</v>
      </c>
      <c r="BL9" s="4" t="s">
        <v>249</v>
      </c>
      <c r="BM9" s="2" t="s">
        <v>249</v>
      </c>
      <c r="BN9" s="2" t="s">
        <v>249</v>
      </c>
      <c r="BO9" s="3" t="s">
        <v>249</v>
      </c>
      <c r="BP9" s="3" t="s">
        <v>249</v>
      </c>
      <c r="BQ9" s="3" t="s">
        <v>249</v>
      </c>
      <c r="BR9" s="2" t="s">
        <v>249</v>
      </c>
      <c r="BS9" s="3" t="s">
        <v>249</v>
      </c>
      <c r="BT9" s="4" t="s">
        <v>249</v>
      </c>
      <c r="BU9" s="2" t="s">
        <v>248</v>
      </c>
      <c r="BV9" s="2" t="s">
        <v>248</v>
      </c>
      <c r="BW9" s="2" t="s">
        <v>248</v>
      </c>
      <c r="BX9" s="2" t="s">
        <v>248</v>
      </c>
      <c r="BY9" s="3" t="s">
        <v>248</v>
      </c>
      <c r="BZ9" s="3" t="s">
        <v>248</v>
      </c>
      <c r="CA9" s="3" t="s">
        <v>248</v>
      </c>
      <c r="CB9" s="3" t="s">
        <v>248</v>
      </c>
      <c r="CC9" s="2" t="s">
        <v>248</v>
      </c>
      <c r="CD9" s="3" t="s">
        <v>248</v>
      </c>
      <c r="CE9" s="3" t="s">
        <v>248</v>
      </c>
      <c r="CF9" s="5" t="s">
        <v>248</v>
      </c>
      <c r="CG9" s="5" t="s">
        <v>248</v>
      </c>
      <c r="CH9" s="5" t="s">
        <v>248</v>
      </c>
      <c r="CI9" s="2" t="s">
        <v>248</v>
      </c>
      <c r="CJ9" s="2" t="s">
        <v>248</v>
      </c>
      <c r="CK9" s="3" t="s">
        <v>248</v>
      </c>
      <c r="CL9" s="3" t="s">
        <v>248</v>
      </c>
      <c r="CM9" s="3" t="s">
        <v>248</v>
      </c>
      <c r="CN9" s="3" t="s">
        <v>248</v>
      </c>
      <c r="CO9" s="2" t="s">
        <v>248</v>
      </c>
      <c r="CP9" s="2" t="s">
        <v>249</v>
      </c>
      <c r="CQ9" s="2" t="s">
        <v>248</v>
      </c>
      <c r="CR9" s="3" t="s">
        <v>248</v>
      </c>
      <c r="CS9" s="7" t="s">
        <v>248</v>
      </c>
      <c r="CT9" s="7" t="s">
        <v>249</v>
      </c>
      <c r="CU9" s="2" t="s">
        <v>248</v>
      </c>
      <c r="CV9" s="2" t="s">
        <v>248</v>
      </c>
      <c r="CW9" s="3" t="s">
        <v>248</v>
      </c>
      <c r="CX9" s="3" t="s">
        <v>248</v>
      </c>
      <c r="CY9" s="7" t="s">
        <v>248</v>
      </c>
      <c r="CZ9" s="2" t="s">
        <v>248</v>
      </c>
      <c r="DA9" s="3" t="s">
        <v>248</v>
      </c>
      <c r="DB9" s="2" t="s">
        <v>248</v>
      </c>
      <c r="DC9" s="2" t="s">
        <v>248</v>
      </c>
      <c r="DD9" s="2" t="s">
        <v>248</v>
      </c>
      <c r="DE9" s="2" t="s">
        <v>248</v>
      </c>
      <c r="DF9" s="2" t="s">
        <v>248</v>
      </c>
      <c r="DG9" s="2" t="s">
        <v>248</v>
      </c>
      <c r="DH9" s="2" t="s">
        <v>248</v>
      </c>
      <c r="DI9" s="2" t="s">
        <v>251</v>
      </c>
      <c r="DJ9" s="2" t="s">
        <v>248</v>
      </c>
      <c r="DK9" s="2" t="s">
        <v>248</v>
      </c>
    </row>
    <row r="10" spans="1:115" s="46" customFormat="1" ht="15" thickBot="1" x14ac:dyDescent="0.4">
      <c r="A10" s="45" t="s">
        <v>252</v>
      </c>
      <c r="B10" s="46" t="s">
        <v>253</v>
      </c>
      <c r="C10" s="46" t="s">
        <v>253</v>
      </c>
      <c r="D10" s="46" t="s">
        <v>253</v>
      </c>
      <c r="E10" s="46" t="s">
        <v>253</v>
      </c>
      <c r="F10" s="46" t="s">
        <v>253</v>
      </c>
      <c r="G10" s="46" t="s">
        <v>253</v>
      </c>
      <c r="H10" s="46" t="s">
        <v>253</v>
      </c>
      <c r="I10" s="46" t="s">
        <v>253</v>
      </c>
      <c r="J10" s="45" t="s">
        <v>253</v>
      </c>
      <c r="K10" s="46" t="s">
        <v>253</v>
      </c>
      <c r="L10" s="46" t="s">
        <v>253</v>
      </c>
      <c r="M10" s="46" t="s">
        <v>253</v>
      </c>
      <c r="N10" s="46" t="s">
        <v>253</v>
      </c>
      <c r="O10" s="46" t="s">
        <v>253</v>
      </c>
      <c r="P10" s="46" t="s">
        <v>253</v>
      </c>
      <c r="Q10" s="46" t="s">
        <v>253</v>
      </c>
      <c r="R10" s="46" t="s">
        <v>253</v>
      </c>
      <c r="S10" s="46" t="s">
        <v>253</v>
      </c>
      <c r="T10" s="46" t="s">
        <v>253</v>
      </c>
      <c r="U10" s="46" t="s">
        <v>253</v>
      </c>
      <c r="V10" s="46" t="s">
        <v>253</v>
      </c>
      <c r="W10" s="46" t="s">
        <v>253</v>
      </c>
      <c r="X10" s="46" t="s">
        <v>253</v>
      </c>
      <c r="Y10" s="46" t="s">
        <v>253</v>
      </c>
      <c r="Z10" s="46" t="s">
        <v>253</v>
      </c>
      <c r="AA10" s="46" t="s">
        <v>253</v>
      </c>
      <c r="AB10" s="46" t="s">
        <v>253</v>
      </c>
      <c r="AC10" s="46" t="s">
        <v>253</v>
      </c>
      <c r="AD10" s="45" t="s">
        <v>253</v>
      </c>
      <c r="AE10" s="46" t="s">
        <v>253</v>
      </c>
      <c r="AF10" s="46" t="s">
        <v>253</v>
      </c>
      <c r="AG10" s="46" t="s">
        <v>253</v>
      </c>
      <c r="AH10" s="46" t="s">
        <v>253</v>
      </c>
      <c r="AI10" s="46" t="s">
        <v>253</v>
      </c>
      <c r="AJ10" s="46" t="s">
        <v>253</v>
      </c>
      <c r="AK10" s="46" t="s">
        <v>253</v>
      </c>
      <c r="AL10" s="46" t="s">
        <v>253</v>
      </c>
      <c r="AM10" s="46" t="s">
        <v>253</v>
      </c>
      <c r="AN10" s="46" t="s">
        <v>253</v>
      </c>
      <c r="AO10" s="46" t="s">
        <v>253</v>
      </c>
      <c r="AP10" s="46" t="s">
        <v>253</v>
      </c>
      <c r="AQ10" s="46" t="s">
        <v>253</v>
      </c>
      <c r="AR10" s="46" t="s">
        <v>253</v>
      </c>
      <c r="AS10" s="46" t="s">
        <v>253</v>
      </c>
      <c r="AT10" s="46" t="s">
        <v>253</v>
      </c>
      <c r="AU10" s="46" t="s">
        <v>253</v>
      </c>
      <c r="AV10" s="46" t="s">
        <v>253</v>
      </c>
      <c r="AW10" s="46" t="s">
        <v>253</v>
      </c>
      <c r="AX10" s="46" t="s">
        <v>253</v>
      </c>
      <c r="AY10" s="46" t="s">
        <v>253</v>
      </c>
      <c r="AZ10" s="46" t="s">
        <v>253</v>
      </c>
      <c r="BA10" s="46" t="s">
        <v>253</v>
      </c>
      <c r="BB10" s="46" t="s">
        <v>253</v>
      </c>
      <c r="BC10" s="46" t="s">
        <v>253</v>
      </c>
      <c r="BD10" s="46" t="s">
        <v>253</v>
      </c>
      <c r="BE10" s="46" t="s">
        <v>253</v>
      </c>
      <c r="BF10" s="46" t="s">
        <v>253</v>
      </c>
      <c r="BG10" s="46" t="s">
        <v>253</v>
      </c>
      <c r="BH10" s="46" t="s">
        <v>253</v>
      </c>
      <c r="BI10" s="46" t="s">
        <v>253</v>
      </c>
      <c r="BJ10" s="46" t="s">
        <v>253</v>
      </c>
      <c r="BK10" s="46" t="s">
        <v>253</v>
      </c>
      <c r="BL10" s="45" t="s">
        <v>253</v>
      </c>
      <c r="BM10" s="46" t="s">
        <v>253</v>
      </c>
      <c r="BN10" s="46" t="s">
        <v>253</v>
      </c>
      <c r="BO10" s="46" t="s">
        <v>253</v>
      </c>
      <c r="BP10" s="46" t="s">
        <v>253</v>
      </c>
      <c r="BQ10" s="46" t="s">
        <v>253</v>
      </c>
      <c r="BR10" s="46" t="s">
        <v>253</v>
      </c>
      <c r="BS10" s="46" t="s">
        <v>253</v>
      </c>
      <c r="BT10" s="45" t="s">
        <v>253</v>
      </c>
      <c r="BU10" s="46" t="s">
        <v>253</v>
      </c>
      <c r="BV10" s="46" t="s">
        <v>253</v>
      </c>
      <c r="BW10" s="46" t="s">
        <v>253</v>
      </c>
      <c r="BX10" s="46" t="s">
        <v>253</v>
      </c>
      <c r="BY10" s="46" t="s">
        <v>253</v>
      </c>
      <c r="BZ10" s="46" t="s">
        <v>253</v>
      </c>
      <c r="CA10" s="46" t="s">
        <v>253</v>
      </c>
      <c r="CB10" s="46" t="s">
        <v>253</v>
      </c>
      <c r="CC10" s="46" t="s">
        <v>253</v>
      </c>
      <c r="CD10" s="46" t="s">
        <v>253</v>
      </c>
      <c r="CE10" s="46" t="s">
        <v>253</v>
      </c>
      <c r="CF10" s="47" t="s">
        <v>253</v>
      </c>
      <c r="CG10" s="48" t="s">
        <v>253</v>
      </c>
      <c r="CH10" s="47" t="s">
        <v>254</v>
      </c>
      <c r="CI10" s="46" t="s">
        <v>254</v>
      </c>
      <c r="CJ10" s="46" t="s">
        <v>253</v>
      </c>
      <c r="CK10" s="46" t="s">
        <v>253</v>
      </c>
      <c r="CL10" s="46" t="s">
        <v>253</v>
      </c>
      <c r="CM10" s="46" t="s">
        <v>253</v>
      </c>
      <c r="CN10" s="46" t="s">
        <v>253</v>
      </c>
      <c r="CO10" s="46" t="s">
        <v>253</v>
      </c>
      <c r="CP10" s="46" t="s">
        <v>253</v>
      </c>
      <c r="CQ10" s="46" t="s">
        <v>253</v>
      </c>
      <c r="CR10" s="46" t="s">
        <v>253</v>
      </c>
      <c r="CS10" s="46" t="s">
        <v>253</v>
      </c>
      <c r="CT10" s="46" t="s">
        <v>253</v>
      </c>
      <c r="CU10" s="46" t="s">
        <v>253</v>
      </c>
      <c r="CV10" s="46" t="s">
        <v>253</v>
      </c>
      <c r="CW10" s="46" t="s">
        <v>253</v>
      </c>
      <c r="CX10" s="46" t="s">
        <v>253</v>
      </c>
      <c r="CY10" s="46" t="s">
        <v>253</v>
      </c>
      <c r="CZ10" s="46" t="s">
        <v>253</v>
      </c>
      <c r="DA10" s="46" t="s">
        <v>253</v>
      </c>
      <c r="DB10" s="46" t="s">
        <v>253</v>
      </c>
      <c r="DC10" s="46" t="s">
        <v>253</v>
      </c>
      <c r="DD10" s="46" t="s">
        <v>253</v>
      </c>
      <c r="DE10" s="46" t="s">
        <v>253</v>
      </c>
      <c r="DF10" s="46" t="s">
        <v>253</v>
      </c>
      <c r="DG10" s="46" t="s">
        <v>253</v>
      </c>
      <c r="DH10" s="46" t="s">
        <v>253</v>
      </c>
      <c r="DI10" s="46" t="s">
        <v>253</v>
      </c>
      <c r="DJ10" s="46" t="s">
        <v>253</v>
      </c>
      <c r="DK10" s="46" t="s">
        <v>253</v>
      </c>
    </row>
    <row r="11" spans="1:115" x14ac:dyDescent="0.35">
      <c r="A11" s="6" t="s">
        <v>255</v>
      </c>
      <c r="E11" s="3"/>
      <c r="G11" s="3"/>
      <c r="H11" s="3"/>
      <c r="I11" s="3"/>
      <c r="K11" s="3"/>
      <c r="N11" s="3"/>
      <c r="O11" s="3"/>
      <c r="Q11" s="3"/>
      <c r="R11" s="3"/>
      <c r="T11" s="3"/>
      <c r="U11" s="3"/>
      <c r="Y11" s="3"/>
      <c r="Z11" s="3"/>
      <c r="AA11" s="3"/>
      <c r="AC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BB11" s="3"/>
      <c r="BC11" s="3"/>
      <c r="BD11" s="49"/>
      <c r="BF11" s="3"/>
      <c r="BG11" s="3"/>
      <c r="BH11" s="3"/>
      <c r="BI11" s="3"/>
      <c r="BJ11" s="3"/>
      <c r="BK11" s="3"/>
      <c r="BO11" s="3"/>
      <c r="BP11" s="3"/>
      <c r="BQ11" s="3"/>
      <c r="BS11" s="3"/>
      <c r="BY11" s="3"/>
      <c r="BZ11" s="3"/>
      <c r="CB11" s="3"/>
      <c r="CD11" s="3"/>
      <c r="CK11" s="3"/>
      <c r="CL11" s="3"/>
      <c r="CM11" s="3"/>
      <c r="CN11" s="3"/>
      <c r="CR11" s="3"/>
      <c r="CS11" s="3"/>
      <c r="CT11" s="3"/>
      <c r="CX11" s="3"/>
      <c r="CY11" s="3"/>
      <c r="DA11" s="3"/>
    </row>
    <row r="12" spans="1:115" x14ac:dyDescent="0.35">
      <c r="A12" s="4" t="s">
        <v>256</v>
      </c>
      <c r="B12" s="2" t="s">
        <v>257</v>
      </c>
      <c r="C12" s="2" t="s">
        <v>257</v>
      </c>
      <c r="D12" s="2" t="s">
        <v>257</v>
      </c>
      <c r="E12" s="3" t="s">
        <v>257</v>
      </c>
      <c r="F12" s="2" t="s">
        <v>257</v>
      </c>
      <c r="G12" s="3" t="s">
        <v>257</v>
      </c>
      <c r="H12" s="3" t="s">
        <v>258</v>
      </c>
      <c r="I12" s="3" t="s">
        <v>259</v>
      </c>
      <c r="J12" s="4" t="s">
        <v>259</v>
      </c>
      <c r="K12" s="3" t="s">
        <v>258</v>
      </c>
      <c r="L12" s="2" t="s">
        <v>260</v>
      </c>
      <c r="M12" s="2" t="s">
        <v>258</v>
      </c>
      <c r="N12" s="3" t="s">
        <v>258</v>
      </c>
      <c r="O12" s="3" t="s">
        <v>258</v>
      </c>
      <c r="P12" s="2" t="s">
        <v>258</v>
      </c>
      <c r="Q12" s="3" t="s">
        <v>258</v>
      </c>
      <c r="R12" s="3" t="s">
        <v>258</v>
      </c>
      <c r="S12" s="3" t="s">
        <v>258</v>
      </c>
      <c r="T12" s="3" t="s">
        <v>258</v>
      </c>
      <c r="U12" s="3" t="s">
        <v>258</v>
      </c>
      <c r="V12" s="2" t="s">
        <v>258</v>
      </c>
      <c r="W12" s="2" t="s">
        <v>261</v>
      </c>
      <c r="X12" s="2" t="s">
        <v>258</v>
      </c>
      <c r="Y12" s="3" t="s">
        <v>260</v>
      </c>
      <c r="Z12" s="3" t="s">
        <v>260</v>
      </c>
      <c r="AA12" s="3" t="s">
        <v>258</v>
      </c>
      <c r="AB12" s="2" t="s">
        <v>260</v>
      </c>
      <c r="AC12" s="3" t="s">
        <v>258</v>
      </c>
      <c r="AD12" s="4" t="s">
        <v>258</v>
      </c>
      <c r="AE12" s="2" t="s">
        <v>257</v>
      </c>
      <c r="AF12" s="2" t="s">
        <v>257</v>
      </c>
      <c r="AG12" s="3" t="s">
        <v>258</v>
      </c>
      <c r="AH12" s="3" t="s">
        <v>258</v>
      </c>
      <c r="AI12" s="3" t="s">
        <v>262</v>
      </c>
      <c r="AJ12" s="3" t="s">
        <v>259</v>
      </c>
      <c r="AK12" s="3" t="s">
        <v>263</v>
      </c>
      <c r="AL12" s="3" t="s">
        <v>257</v>
      </c>
      <c r="AM12" s="3" t="s">
        <v>257</v>
      </c>
      <c r="AN12" s="3" t="s">
        <v>257</v>
      </c>
      <c r="AO12" s="3" t="s">
        <v>264</v>
      </c>
      <c r="AP12" s="3" t="s">
        <v>262</v>
      </c>
      <c r="AQ12" s="3" t="s">
        <v>262</v>
      </c>
      <c r="AR12" s="3" t="s">
        <v>262</v>
      </c>
      <c r="AS12" s="2" t="s">
        <v>262</v>
      </c>
      <c r="AT12" s="2" t="s">
        <v>262</v>
      </c>
      <c r="AU12" s="2" t="s">
        <v>262</v>
      </c>
      <c r="AV12" s="2" t="s">
        <v>262</v>
      </c>
      <c r="AW12" s="2" t="s">
        <v>262</v>
      </c>
      <c r="AX12" s="2" t="s">
        <v>262</v>
      </c>
      <c r="AY12" s="2" t="s">
        <v>262</v>
      </c>
      <c r="AZ12" s="2" t="s">
        <v>262</v>
      </c>
      <c r="BA12" s="2" t="s">
        <v>262</v>
      </c>
      <c r="BB12" s="2" t="s">
        <v>262</v>
      </c>
      <c r="BC12" s="3" t="s">
        <v>265</v>
      </c>
      <c r="BD12" s="3" t="s">
        <v>262</v>
      </c>
      <c r="BE12" s="2" t="s">
        <v>265</v>
      </c>
      <c r="BF12" s="3" t="s">
        <v>265</v>
      </c>
      <c r="BG12" s="3" t="s">
        <v>262</v>
      </c>
      <c r="BH12" s="3" t="s">
        <v>265</v>
      </c>
      <c r="BI12" s="3" t="s">
        <v>262</v>
      </c>
      <c r="BJ12" s="3" t="s">
        <v>262</v>
      </c>
      <c r="BK12" s="3" t="s">
        <v>262</v>
      </c>
      <c r="BL12" s="4" t="s">
        <v>264</v>
      </c>
      <c r="BM12" s="2" t="s">
        <v>257</v>
      </c>
      <c r="BN12" s="2" t="s">
        <v>264</v>
      </c>
      <c r="BO12" s="3" t="s">
        <v>266</v>
      </c>
      <c r="BP12" s="3" t="s">
        <v>266</v>
      </c>
      <c r="BQ12" s="3" t="s">
        <v>266</v>
      </c>
      <c r="BR12" s="2" t="s">
        <v>266</v>
      </c>
      <c r="BS12" s="3" t="s">
        <v>266</v>
      </c>
      <c r="BT12" s="4" t="s">
        <v>266</v>
      </c>
      <c r="BU12" s="2" t="s">
        <v>267</v>
      </c>
      <c r="BV12" s="2" t="s">
        <v>267</v>
      </c>
      <c r="BW12" s="2" t="s">
        <v>260</v>
      </c>
      <c r="BX12" s="2" t="s">
        <v>268</v>
      </c>
      <c r="BY12" s="3" t="s">
        <v>268</v>
      </c>
      <c r="BZ12" s="3" t="s">
        <v>269</v>
      </c>
      <c r="CA12" s="3" t="s">
        <v>268</v>
      </c>
      <c r="CB12" s="3" t="s">
        <v>268</v>
      </c>
      <c r="CC12" s="2" t="s">
        <v>268</v>
      </c>
      <c r="CD12" s="3" t="s">
        <v>270</v>
      </c>
      <c r="CE12" s="3" t="s">
        <v>267</v>
      </c>
      <c r="CF12" s="5" t="s">
        <v>271</v>
      </c>
      <c r="CG12" s="5" t="s">
        <v>271</v>
      </c>
      <c r="CH12" s="5" t="s">
        <v>272</v>
      </c>
      <c r="CI12" s="2" t="s">
        <v>273</v>
      </c>
      <c r="CJ12" s="2">
        <v>1</v>
      </c>
      <c r="CK12" s="3" t="s">
        <v>274</v>
      </c>
      <c r="CL12" s="3" t="s">
        <v>257</v>
      </c>
      <c r="CM12" s="3" t="s">
        <v>258</v>
      </c>
      <c r="CN12" s="3" t="s">
        <v>258</v>
      </c>
      <c r="CO12" s="2" t="s">
        <v>257</v>
      </c>
      <c r="CP12" s="2" t="s">
        <v>258</v>
      </c>
      <c r="CQ12" s="2" t="s">
        <v>275</v>
      </c>
      <c r="CR12" s="3" t="s">
        <v>259</v>
      </c>
      <c r="CS12" s="7" t="s">
        <v>275</v>
      </c>
      <c r="CT12" s="7" t="s">
        <v>262</v>
      </c>
      <c r="CU12" s="2" t="s">
        <v>260</v>
      </c>
      <c r="CV12" s="2" t="s">
        <v>275</v>
      </c>
      <c r="CW12" s="3" t="s">
        <v>257</v>
      </c>
      <c r="CX12" s="3" t="s">
        <v>262</v>
      </c>
      <c r="CY12" s="7" t="s">
        <v>276</v>
      </c>
      <c r="CZ12" s="2" t="s">
        <v>257</v>
      </c>
      <c r="DA12" s="3" t="s">
        <v>277</v>
      </c>
      <c r="DB12" s="2" t="s">
        <v>262</v>
      </c>
      <c r="DC12" s="2" t="s">
        <v>278</v>
      </c>
      <c r="DD12" s="2" t="s">
        <v>257</v>
      </c>
      <c r="DE12" s="2" t="s">
        <v>262</v>
      </c>
      <c r="DF12" s="2" t="s">
        <v>262</v>
      </c>
      <c r="DG12" s="2" t="s">
        <v>262</v>
      </c>
      <c r="DH12" s="2" t="s">
        <v>271</v>
      </c>
      <c r="DI12" s="2" t="s">
        <v>257</v>
      </c>
      <c r="DJ12" s="2" t="s">
        <v>271</v>
      </c>
      <c r="DK12" s="2" t="s">
        <v>279</v>
      </c>
    </row>
    <row r="13" spans="1:115" x14ac:dyDescent="0.35">
      <c r="A13" s="4" t="s">
        <v>280</v>
      </c>
      <c r="B13" s="2">
        <v>4</v>
      </c>
      <c r="C13" s="2">
        <v>4</v>
      </c>
      <c r="D13" s="2">
        <v>4</v>
      </c>
      <c r="E13" s="3">
        <v>4</v>
      </c>
      <c r="F13" s="2">
        <v>4</v>
      </c>
      <c r="G13" s="3">
        <v>4</v>
      </c>
      <c r="H13" s="3">
        <v>8</v>
      </c>
      <c r="I13" s="3">
        <v>6</v>
      </c>
      <c r="J13" s="4">
        <v>6</v>
      </c>
      <c r="K13" s="3">
        <v>8</v>
      </c>
      <c r="L13" s="2">
        <v>12</v>
      </c>
      <c r="M13" s="2">
        <v>8</v>
      </c>
      <c r="N13" s="3">
        <v>8</v>
      </c>
      <c r="O13" s="3">
        <v>8</v>
      </c>
      <c r="P13" s="2">
        <v>8</v>
      </c>
      <c r="Q13" s="3">
        <v>8</v>
      </c>
      <c r="R13" s="3">
        <v>8</v>
      </c>
      <c r="S13" s="2">
        <v>8</v>
      </c>
      <c r="T13" s="3">
        <v>8</v>
      </c>
      <c r="U13" s="3">
        <v>8</v>
      </c>
      <c r="V13" s="2">
        <v>8</v>
      </c>
      <c r="W13" s="2">
        <v>16</v>
      </c>
      <c r="X13" s="2">
        <v>8</v>
      </c>
      <c r="Y13" s="3">
        <v>12</v>
      </c>
      <c r="Z13" s="3">
        <v>12</v>
      </c>
      <c r="AA13" s="3">
        <v>8</v>
      </c>
      <c r="AB13" s="2">
        <v>12</v>
      </c>
      <c r="AC13" s="3">
        <v>8</v>
      </c>
      <c r="AD13" s="4">
        <v>8</v>
      </c>
      <c r="AE13" s="2">
        <v>4</v>
      </c>
      <c r="AF13" s="2">
        <v>4</v>
      </c>
      <c r="AG13" s="3">
        <v>8</v>
      </c>
      <c r="AH13" s="3">
        <v>8</v>
      </c>
      <c r="AI13" s="3">
        <v>8</v>
      </c>
      <c r="AJ13" s="3">
        <v>6</v>
      </c>
      <c r="AK13" s="3">
        <v>6</v>
      </c>
      <c r="AL13" s="3">
        <v>4</v>
      </c>
      <c r="AM13" s="3">
        <v>4</v>
      </c>
      <c r="AN13" s="3">
        <v>4</v>
      </c>
      <c r="AO13" s="3">
        <v>6</v>
      </c>
      <c r="AP13" s="3">
        <v>8</v>
      </c>
      <c r="AQ13" s="3">
        <v>8</v>
      </c>
      <c r="AR13" s="3">
        <v>8</v>
      </c>
      <c r="AS13" s="2">
        <v>8</v>
      </c>
      <c r="AT13" s="2">
        <v>8</v>
      </c>
      <c r="AU13" s="2">
        <v>8</v>
      </c>
      <c r="AV13" s="2">
        <v>8</v>
      </c>
      <c r="AW13" s="2">
        <v>8</v>
      </c>
      <c r="AX13" s="2">
        <v>8</v>
      </c>
      <c r="AY13" s="2">
        <v>8</v>
      </c>
      <c r="AZ13" s="2">
        <v>8</v>
      </c>
      <c r="BA13" s="2">
        <v>8</v>
      </c>
      <c r="BB13" s="2">
        <v>8</v>
      </c>
      <c r="BC13" s="3">
        <v>12</v>
      </c>
      <c r="BD13" s="3">
        <v>8</v>
      </c>
      <c r="BE13" s="2">
        <v>12</v>
      </c>
      <c r="BF13" s="3">
        <v>12</v>
      </c>
      <c r="BG13" s="3">
        <v>8</v>
      </c>
      <c r="BH13" s="3">
        <v>12</v>
      </c>
      <c r="BI13" s="3">
        <v>8</v>
      </c>
      <c r="BJ13" s="3">
        <v>8</v>
      </c>
      <c r="BK13" s="3">
        <v>8</v>
      </c>
      <c r="BL13" s="4">
        <v>6</v>
      </c>
      <c r="BM13" s="2">
        <v>4</v>
      </c>
      <c r="BN13" s="2">
        <v>6</v>
      </c>
      <c r="BO13" s="3">
        <v>6</v>
      </c>
      <c r="BP13" s="3">
        <v>6</v>
      </c>
      <c r="BQ13" s="3">
        <v>6</v>
      </c>
      <c r="BR13" s="2">
        <v>6</v>
      </c>
      <c r="BS13" s="3">
        <v>6</v>
      </c>
      <c r="BT13" s="4">
        <v>6</v>
      </c>
      <c r="BU13" s="2">
        <v>10</v>
      </c>
      <c r="BV13" s="2">
        <v>10</v>
      </c>
      <c r="BW13" s="2">
        <v>12</v>
      </c>
      <c r="BX13" s="2">
        <v>10</v>
      </c>
      <c r="BY13" s="3">
        <v>10</v>
      </c>
      <c r="BZ13" s="3">
        <v>8</v>
      </c>
      <c r="CA13" s="3">
        <v>10</v>
      </c>
      <c r="CB13" s="3">
        <v>10</v>
      </c>
      <c r="CC13" s="2">
        <v>10</v>
      </c>
      <c r="CD13" s="3">
        <v>10</v>
      </c>
      <c r="CE13" s="3">
        <v>10</v>
      </c>
      <c r="CF13" s="5">
        <v>10</v>
      </c>
      <c r="CG13" s="5">
        <v>10</v>
      </c>
      <c r="CH13" s="5">
        <v>2</v>
      </c>
      <c r="CI13" s="2">
        <v>2</v>
      </c>
      <c r="CJ13" s="2">
        <v>1</v>
      </c>
      <c r="CK13" s="3">
        <v>2</v>
      </c>
      <c r="CL13" s="3">
        <v>4</v>
      </c>
      <c r="CM13" s="3">
        <v>8</v>
      </c>
      <c r="CN13" s="3">
        <v>8</v>
      </c>
      <c r="CO13" s="2">
        <v>4</v>
      </c>
      <c r="CP13" s="2">
        <v>8</v>
      </c>
      <c r="CQ13" s="2">
        <v>1</v>
      </c>
      <c r="CR13" s="3">
        <v>6</v>
      </c>
      <c r="CS13" s="7">
        <v>1</v>
      </c>
      <c r="CT13" s="7">
        <v>8</v>
      </c>
      <c r="CU13" s="2">
        <v>12</v>
      </c>
      <c r="CV13" s="2">
        <v>1</v>
      </c>
      <c r="CW13" s="3">
        <v>4</v>
      </c>
      <c r="CX13" s="3">
        <v>8</v>
      </c>
      <c r="CY13" s="7">
        <v>5</v>
      </c>
      <c r="CZ13" s="2">
        <v>4</v>
      </c>
      <c r="DA13" s="3">
        <v>12</v>
      </c>
      <c r="DB13" s="2">
        <v>8</v>
      </c>
      <c r="DC13" s="2">
        <v>6</v>
      </c>
      <c r="DD13" s="2">
        <v>4</v>
      </c>
      <c r="DE13" s="2">
        <v>8</v>
      </c>
      <c r="DF13" s="2">
        <v>8</v>
      </c>
      <c r="DG13" s="2">
        <v>8</v>
      </c>
      <c r="DH13" s="2">
        <v>10</v>
      </c>
      <c r="DI13" s="2">
        <v>4</v>
      </c>
      <c r="DJ13" s="2">
        <v>10</v>
      </c>
      <c r="DK13" s="2">
        <v>12</v>
      </c>
    </row>
    <row r="14" spans="1:115" x14ac:dyDescent="0.35">
      <c r="A14" s="4" t="s">
        <v>281</v>
      </c>
      <c r="B14" s="2">
        <v>4</v>
      </c>
      <c r="C14" s="2">
        <v>4</v>
      </c>
      <c r="D14" s="2">
        <v>4</v>
      </c>
      <c r="E14" s="3">
        <v>4</v>
      </c>
      <c r="F14" s="2">
        <v>4</v>
      </c>
      <c r="G14" s="3">
        <v>4</v>
      </c>
      <c r="H14" s="3">
        <v>4</v>
      </c>
      <c r="I14" s="3">
        <v>6</v>
      </c>
      <c r="J14" s="4">
        <v>6</v>
      </c>
      <c r="K14" s="3">
        <v>8</v>
      </c>
      <c r="L14" s="2">
        <v>12</v>
      </c>
      <c r="M14" s="2">
        <v>8</v>
      </c>
      <c r="N14" s="3">
        <v>8</v>
      </c>
      <c r="O14" s="3">
        <v>8</v>
      </c>
      <c r="P14" s="2">
        <v>8</v>
      </c>
      <c r="Q14" s="3">
        <v>8</v>
      </c>
      <c r="R14" s="3">
        <v>8</v>
      </c>
      <c r="S14" s="2">
        <v>8</v>
      </c>
      <c r="T14" s="3">
        <v>8</v>
      </c>
      <c r="U14" s="3">
        <v>8</v>
      </c>
      <c r="V14" s="2">
        <v>1</v>
      </c>
      <c r="W14" s="2">
        <v>16</v>
      </c>
      <c r="X14" s="2">
        <v>1</v>
      </c>
      <c r="Y14" s="3">
        <v>12</v>
      </c>
      <c r="Z14" s="3">
        <v>12</v>
      </c>
      <c r="AA14" s="3">
        <v>8</v>
      </c>
      <c r="AB14" s="2" t="s">
        <v>282</v>
      </c>
      <c r="AC14" s="3">
        <v>8</v>
      </c>
      <c r="AD14" s="4">
        <v>8</v>
      </c>
      <c r="AE14" s="2">
        <v>1</v>
      </c>
      <c r="AF14" s="2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3">
        <v>1</v>
      </c>
      <c r="BD14" s="3">
        <v>1</v>
      </c>
      <c r="BE14" s="2">
        <v>1</v>
      </c>
      <c r="BF14" s="3">
        <v>1</v>
      </c>
      <c r="BG14" s="3">
        <v>1</v>
      </c>
      <c r="BH14" s="3">
        <v>1</v>
      </c>
      <c r="BI14" s="3">
        <v>1</v>
      </c>
      <c r="BJ14" s="3">
        <v>1</v>
      </c>
      <c r="BK14" s="3">
        <v>1</v>
      </c>
      <c r="BL14" s="4" t="s">
        <v>283</v>
      </c>
      <c r="BM14" s="2" t="s">
        <v>283</v>
      </c>
      <c r="BN14" s="2" t="s">
        <v>283</v>
      </c>
      <c r="BO14" s="2" t="s">
        <v>283</v>
      </c>
      <c r="BP14" s="2" t="s">
        <v>283</v>
      </c>
      <c r="BQ14" s="2" t="s">
        <v>283</v>
      </c>
      <c r="BR14" s="2" t="s">
        <v>283</v>
      </c>
      <c r="BS14" s="3">
        <v>1</v>
      </c>
      <c r="BT14" s="4">
        <v>1</v>
      </c>
      <c r="BU14" s="2">
        <v>1</v>
      </c>
      <c r="BV14" s="2">
        <v>1</v>
      </c>
      <c r="BW14" s="2">
        <v>1</v>
      </c>
      <c r="BX14" s="2">
        <v>1</v>
      </c>
      <c r="BY14" s="3">
        <v>1</v>
      </c>
      <c r="BZ14" s="3">
        <v>1</v>
      </c>
      <c r="CA14" s="3">
        <v>1</v>
      </c>
      <c r="CB14" s="3">
        <v>1</v>
      </c>
      <c r="CC14" s="2">
        <v>1</v>
      </c>
      <c r="CD14" s="3">
        <v>1</v>
      </c>
      <c r="CE14" s="3">
        <v>1</v>
      </c>
      <c r="CF14" s="5">
        <v>1</v>
      </c>
      <c r="CG14" s="5">
        <v>1</v>
      </c>
      <c r="CH14" s="5">
        <v>2</v>
      </c>
      <c r="CI14" s="2">
        <v>2</v>
      </c>
      <c r="CJ14" s="2">
        <v>1</v>
      </c>
      <c r="CK14" s="3">
        <v>1</v>
      </c>
      <c r="CL14" s="3">
        <v>4</v>
      </c>
      <c r="CM14" s="3">
        <v>8</v>
      </c>
      <c r="CN14" s="3">
        <v>1</v>
      </c>
      <c r="CO14" s="2">
        <v>2</v>
      </c>
      <c r="CP14" s="2">
        <v>8</v>
      </c>
      <c r="CQ14" s="2">
        <v>1</v>
      </c>
      <c r="CR14" s="3">
        <v>1</v>
      </c>
      <c r="CS14" s="7">
        <v>1</v>
      </c>
      <c r="CT14" s="7">
        <v>8</v>
      </c>
      <c r="CU14" s="2">
        <v>2</v>
      </c>
      <c r="CV14" s="2">
        <v>1</v>
      </c>
      <c r="CW14" s="3">
        <v>1</v>
      </c>
      <c r="CX14" s="3">
        <v>1</v>
      </c>
      <c r="CY14" s="7">
        <v>1</v>
      </c>
      <c r="CZ14" s="2">
        <v>1</v>
      </c>
      <c r="DA14" s="3">
        <v>1</v>
      </c>
      <c r="DB14" s="2">
        <v>1</v>
      </c>
      <c r="DC14" s="2">
        <v>1</v>
      </c>
      <c r="DD14" s="2">
        <v>1</v>
      </c>
      <c r="DE14" s="2">
        <v>2</v>
      </c>
      <c r="DF14" s="2">
        <v>1</v>
      </c>
      <c r="DG14" s="2">
        <v>1</v>
      </c>
      <c r="DH14" s="2">
        <v>1</v>
      </c>
      <c r="DI14" s="2">
        <v>1</v>
      </c>
      <c r="DJ14" s="2">
        <v>1</v>
      </c>
      <c r="DK14" s="2">
        <v>1</v>
      </c>
    </row>
    <row r="15" spans="1:115" x14ac:dyDescent="0.35">
      <c r="A15" s="4" t="s">
        <v>284</v>
      </c>
      <c r="B15" s="2" t="s">
        <v>285</v>
      </c>
      <c r="C15" s="2" t="s">
        <v>286</v>
      </c>
      <c r="D15" s="2" t="s">
        <v>286</v>
      </c>
      <c r="E15" s="3" t="s">
        <v>286</v>
      </c>
      <c r="F15" s="2" t="s">
        <v>286</v>
      </c>
      <c r="G15" s="3" t="s">
        <v>286</v>
      </c>
      <c r="H15" s="3" t="s">
        <v>286</v>
      </c>
      <c r="I15" s="3" t="s">
        <v>286</v>
      </c>
      <c r="J15" s="4" t="s">
        <v>286</v>
      </c>
      <c r="K15" s="3" t="s">
        <v>287</v>
      </c>
      <c r="L15" s="2" t="s">
        <v>287</v>
      </c>
      <c r="M15" s="2" t="s">
        <v>287</v>
      </c>
      <c r="N15" s="3" t="s">
        <v>287</v>
      </c>
      <c r="O15" s="3" t="s">
        <v>287</v>
      </c>
      <c r="P15" s="2" t="s">
        <v>287</v>
      </c>
      <c r="Q15" s="3" t="s">
        <v>287</v>
      </c>
      <c r="R15" s="3" t="s">
        <v>287</v>
      </c>
      <c r="S15" s="2" t="s">
        <v>287</v>
      </c>
      <c r="T15" s="3" t="s">
        <v>287</v>
      </c>
      <c r="U15" s="3" t="s">
        <v>287</v>
      </c>
      <c r="V15" s="2" t="s">
        <v>286</v>
      </c>
      <c r="W15" s="2" t="s">
        <v>286</v>
      </c>
      <c r="X15" s="2" t="s">
        <v>286</v>
      </c>
      <c r="Y15" s="3" t="s">
        <v>287</v>
      </c>
      <c r="Z15" s="3" t="s">
        <v>288</v>
      </c>
      <c r="AA15" s="3" t="s">
        <v>288</v>
      </c>
      <c r="AB15" s="2" t="s">
        <v>286</v>
      </c>
      <c r="AC15" s="3" t="s">
        <v>288</v>
      </c>
      <c r="AD15" s="4" t="s">
        <v>288</v>
      </c>
      <c r="AE15" s="2" t="s">
        <v>286</v>
      </c>
      <c r="AF15" s="2" t="s">
        <v>286</v>
      </c>
      <c r="AG15" s="3" t="s">
        <v>289</v>
      </c>
      <c r="AH15" s="3" t="s">
        <v>289</v>
      </c>
      <c r="AI15" s="3" t="s">
        <v>286</v>
      </c>
      <c r="AJ15" s="3" t="s">
        <v>286</v>
      </c>
      <c r="AK15" s="3" t="s">
        <v>286</v>
      </c>
      <c r="AL15" s="3" t="s">
        <v>290</v>
      </c>
      <c r="AM15" s="3" t="s">
        <v>286</v>
      </c>
      <c r="AN15" s="3" t="s">
        <v>286</v>
      </c>
      <c r="AO15" s="3" t="s">
        <v>286</v>
      </c>
      <c r="AP15" s="3" t="s">
        <v>290</v>
      </c>
      <c r="AQ15" s="3" t="s">
        <v>286</v>
      </c>
      <c r="AR15" s="3" t="s">
        <v>289</v>
      </c>
      <c r="AS15" s="2" t="s">
        <v>290</v>
      </c>
      <c r="AT15" s="2" t="s">
        <v>286</v>
      </c>
      <c r="AU15" s="2" t="s">
        <v>291</v>
      </c>
      <c r="AV15" s="2" t="s">
        <v>290</v>
      </c>
      <c r="AW15" s="2" t="s">
        <v>290</v>
      </c>
      <c r="AX15" s="2" t="s">
        <v>290</v>
      </c>
      <c r="AY15" s="2" t="s">
        <v>290</v>
      </c>
      <c r="AZ15" s="2" t="s">
        <v>290</v>
      </c>
      <c r="BA15" s="2" t="s">
        <v>290</v>
      </c>
      <c r="BB15" s="2" t="s">
        <v>290</v>
      </c>
      <c r="BC15" s="3" t="s">
        <v>290</v>
      </c>
      <c r="BD15" s="3" t="s">
        <v>290</v>
      </c>
      <c r="BE15" s="2" t="s">
        <v>290</v>
      </c>
      <c r="BF15" s="3" t="s">
        <v>290</v>
      </c>
      <c r="BG15" s="3" t="s">
        <v>290</v>
      </c>
      <c r="BH15" s="3" t="s">
        <v>290</v>
      </c>
      <c r="BI15" s="3" t="s">
        <v>290</v>
      </c>
      <c r="BJ15" s="3" t="s">
        <v>290</v>
      </c>
      <c r="BK15" s="3" t="s">
        <v>290</v>
      </c>
      <c r="BL15" s="4" t="s">
        <v>292</v>
      </c>
      <c r="BM15" s="2" t="s">
        <v>290</v>
      </c>
      <c r="BN15" s="2" t="s">
        <v>292</v>
      </c>
      <c r="BO15" s="2" t="s">
        <v>290</v>
      </c>
      <c r="BP15" s="2" t="s">
        <v>290</v>
      </c>
      <c r="BQ15" s="2" t="s">
        <v>290</v>
      </c>
      <c r="BR15" s="2" t="s">
        <v>292</v>
      </c>
      <c r="BS15" s="3" t="s">
        <v>292</v>
      </c>
      <c r="BT15" s="4" t="s">
        <v>292</v>
      </c>
      <c r="BU15" s="2" t="s">
        <v>290</v>
      </c>
      <c r="BV15" s="2" t="s">
        <v>290</v>
      </c>
      <c r="BW15" s="2" t="s">
        <v>290</v>
      </c>
      <c r="BX15" s="2" t="s">
        <v>290</v>
      </c>
      <c r="BY15" s="2" t="s">
        <v>290</v>
      </c>
      <c r="BZ15" s="3" t="s">
        <v>290</v>
      </c>
      <c r="CA15" s="3" t="s">
        <v>290</v>
      </c>
      <c r="CB15" s="3" t="s">
        <v>290</v>
      </c>
      <c r="CC15" s="2" t="s">
        <v>290</v>
      </c>
      <c r="CD15" s="2" t="s">
        <v>290</v>
      </c>
      <c r="CE15" s="3" t="s">
        <v>290</v>
      </c>
      <c r="CF15" s="5" t="s">
        <v>290</v>
      </c>
      <c r="CG15" s="5" t="s">
        <v>290</v>
      </c>
      <c r="CH15" s="5" t="s">
        <v>286</v>
      </c>
      <c r="CI15" s="2" t="s">
        <v>286</v>
      </c>
      <c r="CJ15" s="2" t="s">
        <v>286</v>
      </c>
      <c r="CK15" s="50" t="s">
        <v>286</v>
      </c>
      <c r="CL15" s="3" t="s">
        <v>286</v>
      </c>
      <c r="CM15" s="3" t="s">
        <v>286</v>
      </c>
      <c r="CN15" s="3" t="s">
        <v>286</v>
      </c>
      <c r="CO15" s="2" t="s">
        <v>286</v>
      </c>
      <c r="CP15" s="2" t="s">
        <v>293</v>
      </c>
      <c r="CQ15" s="2" t="s">
        <v>286</v>
      </c>
      <c r="CR15" s="3" t="s">
        <v>286</v>
      </c>
      <c r="CS15" s="7" t="s">
        <v>286</v>
      </c>
      <c r="CT15" s="7" t="s">
        <v>288</v>
      </c>
      <c r="CU15" s="2" t="s">
        <v>286</v>
      </c>
      <c r="CV15" s="2" t="s">
        <v>286</v>
      </c>
      <c r="CW15" s="3" t="s">
        <v>290</v>
      </c>
      <c r="CX15" s="3" t="s">
        <v>286</v>
      </c>
      <c r="CY15" s="7" t="s">
        <v>286</v>
      </c>
      <c r="CZ15" s="2" t="s">
        <v>290</v>
      </c>
      <c r="DA15" s="3" t="s">
        <v>290</v>
      </c>
      <c r="DB15" s="2" t="s">
        <v>290</v>
      </c>
      <c r="DC15" s="2" t="s">
        <v>290</v>
      </c>
      <c r="DD15" s="2" t="s">
        <v>290</v>
      </c>
      <c r="DE15" s="2" t="s">
        <v>286</v>
      </c>
      <c r="DF15" s="2" t="s">
        <v>290</v>
      </c>
      <c r="DG15" s="2" t="s">
        <v>290</v>
      </c>
      <c r="DH15" s="2" t="s">
        <v>290</v>
      </c>
      <c r="DI15" s="2" t="s">
        <v>290</v>
      </c>
      <c r="DJ15" s="2" t="s">
        <v>290</v>
      </c>
      <c r="DK15" s="2" t="s">
        <v>290</v>
      </c>
    </row>
    <row r="16" spans="1:115" x14ac:dyDescent="0.35">
      <c r="A16" s="4" t="s">
        <v>294</v>
      </c>
      <c r="B16" s="2" t="s">
        <v>285</v>
      </c>
      <c r="C16" s="2" t="s">
        <v>295</v>
      </c>
      <c r="D16" s="2" t="s">
        <v>296</v>
      </c>
      <c r="E16" s="3" t="s">
        <v>297</v>
      </c>
      <c r="F16" s="2" t="s">
        <v>297</v>
      </c>
      <c r="G16" s="3" t="s">
        <v>297</v>
      </c>
      <c r="H16" s="3" t="s">
        <v>297</v>
      </c>
      <c r="I16" s="3" t="s">
        <v>298</v>
      </c>
      <c r="J16" s="4" t="s">
        <v>298</v>
      </c>
      <c r="K16" s="3" t="s">
        <v>298</v>
      </c>
      <c r="L16" s="2" t="s">
        <v>299</v>
      </c>
      <c r="M16" s="2" t="s">
        <v>300</v>
      </c>
      <c r="N16" s="3" t="s">
        <v>298</v>
      </c>
      <c r="O16" s="3" t="s">
        <v>300</v>
      </c>
      <c r="P16" s="2" t="s">
        <v>300</v>
      </c>
      <c r="Q16" s="3" t="s">
        <v>301</v>
      </c>
      <c r="R16" s="3" t="s">
        <v>298</v>
      </c>
      <c r="S16" s="2" t="s">
        <v>298</v>
      </c>
      <c r="T16" s="3" t="s">
        <v>299</v>
      </c>
      <c r="U16" s="3" t="s">
        <v>299</v>
      </c>
      <c r="V16" s="2" t="s">
        <v>298</v>
      </c>
      <c r="W16" s="2" t="s">
        <v>302</v>
      </c>
      <c r="X16" s="2" t="s">
        <v>298</v>
      </c>
      <c r="Y16" s="2" t="s">
        <v>302</v>
      </c>
      <c r="Z16" s="3" t="s">
        <v>303</v>
      </c>
      <c r="AA16" s="3" t="s">
        <v>299</v>
      </c>
      <c r="AB16" s="2" t="s">
        <v>298</v>
      </c>
      <c r="AC16" s="3" t="s">
        <v>299</v>
      </c>
      <c r="AD16" s="4" t="s">
        <v>298</v>
      </c>
      <c r="AE16" s="2" t="s">
        <v>304</v>
      </c>
      <c r="AF16" s="2" t="s">
        <v>305</v>
      </c>
      <c r="AG16" s="3" t="s">
        <v>304</v>
      </c>
      <c r="AH16" s="3" t="s">
        <v>306</v>
      </c>
      <c r="AI16" s="3" t="s">
        <v>306</v>
      </c>
      <c r="AJ16" s="3" t="s">
        <v>307</v>
      </c>
      <c r="AK16" s="3" t="s">
        <v>304</v>
      </c>
      <c r="AL16" s="3" t="s">
        <v>308</v>
      </c>
      <c r="AM16" s="3" t="s">
        <v>305</v>
      </c>
      <c r="AN16" s="3" t="s">
        <v>305</v>
      </c>
      <c r="AO16" s="3" t="s">
        <v>304</v>
      </c>
      <c r="AP16" s="3" t="s">
        <v>305</v>
      </c>
      <c r="AQ16" s="3" t="s">
        <v>305</v>
      </c>
      <c r="AR16" s="3" t="s">
        <v>304</v>
      </c>
      <c r="AS16" s="2" t="s">
        <v>309</v>
      </c>
      <c r="AT16" s="2" t="s">
        <v>310</v>
      </c>
      <c r="AU16" s="2" t="s">
        <v>311</v>
      </c>
      <c r="AV16" s="2" t="s">
        <v>312</v>
      </c>
      <c r="AW16" s="2" t="s">
        <v>312</v>
      </c>
      <c r="AX16" s="2" t="s">
        <v>312</v>
      </c>
      <c r="AY16" s="2" t="s">
        <v>312</v>
      </c>
      <c r="AZ16" s="2" t="s">
        <v>312</v>
      </c>
      <c r="BA16" s="2" t="s">
        <v>312</v>
      </c>
      <c r="BB16" s="2" t="s">
        <v>312</v>
      </c>
      <c r="BC16" s="3" t="s">
        <v>312</v>
      </c>
      <c r="BD16" s="3" t="s">
        <v>313</v>
      </c>
      <c r="BE16" s="2" t="s">
        <v>312</v>
      </c>
      <c r="BF16" s="3" t="s">
        <v>312</v>
      </c>
      <c r="BG16" s="3" t="s">
        <v>312</v>
      </c>
      <c r="BH16" s="3" t="s">
        <v>312</v>
      </c>
      <c r="BI16" s="3" t="s">
        <v>312</v>
      </c>
      <c r="BJ16" s="3" t="s">
        <v>312</v>
      </c>
      <c r="BK16" s="3" t="s">
        <v>312</v>
      </c>
      <c r="BL16" s="4" t="s">
        <v>312</v>
      </c>
      <c r="BM16" s="2" t="s">
        <v>312</v>
      </c>
      <c r="BN16" s="2" t="s">
        <v>312</v>
      </c>
      <c r="BO16" s="2" t="s">
        <v>312</v>
      </c>
      <c r="BP16" s="2" t="s">
        <v>312</v>
      </c>
      <c r="BQ16" s="2" t="s">
        <v>312</v>
      </c>
      <c r="BR16" s="2" t="s">
        <v>312</v>
      </c>
      <c r="BS16" s="3" t="s">
        <v>312</v>
      </c>
      <c r="BT16" s="4" t="s">
        <v>312</v>
      </c>
      <c r="BU16" s="2" t="s">
        <v>312</v>
      </c>
      <c r="BV16" s="2" t="s">
        <v>312</v>
      </c>
      <c r="BW16" s="2" t="s">
        <v>312</v>
      </c>
      <c r="BX16" s="2" t="s">
        <v>312</v>
      </c>
      <c r="BY16" s="2" t="s">
        <v>312</v>
      </c>
      <c r="BZ16" s="3" t="s">
        <v>312</v>
      </c>
      <c r="CA16" s="3" t="s">
        <v>312</v>
      </c>
      <c r="CB16" s="3" t="s">
        <v>312</v>
      </c>
      <c r="CC16" s="2" t="s">
        <v>312</v>
      </c>
      <c r="CD16" s="2" t="s">
        <v>312</v>
      </c>
      <c r="CE16" s="3" t="s">
        <v>312</v>
      </c>
      <c r="CF16" s="5" t="s">
        <v>313</v>
      </c>
      <c r="CG16" s="5" t="s">
        <v>313</v>
      </c>
      <c r="CH16" s="5" t="s">
        <v>301</v>
      </c>
      <c r="CI16" s="2" t="s">
        <v>314</v>
      </c>
      <c r="CJ16" s="2" t="s">
        <v>301</v>
      </c>
      <c r="CK16" s="50" t="s">
        <v>301</v>
      </c>
      <c r="CL16" s="3" t="s">
        <v>297</v>
      </c>
      <c r="CM16" s="3" t="s">
        <v>297</v>
      </c>
      <c r="CN16" s="3" t="s">
        <v>315</v>
      </c>
      <c r="CO16" s="2" t="s">
        <v>295</v>
      </c>
      <c r="CP16" s="2" t="s">
        <v>306</v>
      </c>
      <c r="CQ16" s="2" t="s">
        <v>298</v>
      </c>
      <c r="CR16" s="3" t="s">
        <v>305</v>
      </c>
      <c r="CS16" s="7" t="s">
        <v>306</v>
      </c>
      <c r="CT16" s="7" t="s">
        <v>305</v>
      </c>
      <c r="CU16" s="2" t="s">
        <v>298</v>
      </c>
      <c r="CV16" s="2" t="s">
        <v>316</v>
      </c>
      <c r="CW16" s="3" t="s">
        <v>317</v>
      </c>
      <c r="CX16" s="3" t="s">
        <v>309</v>
      </c>
      <c r="CY16" s="7" t="s">
        <v>309</v>
      </c>
      <c r="CZ16" s="2" t="s">
        <v>313</v>
      </c>
      <c r="DA16" s="3" t="s">
        <v>313</v>
      </c>
      <c r="DB16" s="2" t="s">
        <v>312</v>
      </c>
      <c r="DC16" s="2" t="s">
        <v>312</v>
      </c>
      <c r="DD16" s="2" t="s">
        <v>312</v>
      </c>
      <c r="DE16" s="2" t="s">
        <v>318</v>
      </c>
      <c r="DF16" s="2" t="s">
        <v>312</v>
      </c>
      <c r="DG16" s="2" t="s">
        <v>312</v>
      </c>
      <c r="DH16" s="2" t="s">
        <v>312</v>
      </c>
      <c r="DI16" s="2" t="s">
        <v>319</v>
      </c>
      <c r="DJ16" s="2" t="s">
        <v>312</v>
      </c>
      <c r="DK16" s="2" t="s">
        <v>312</v>
      </c>
    </row>
    <row r="17" spans="1:115" x14ac:dyDescent="0.35">
      <c r="A17" s="4" t="s">
        <v>320</v>
      </c>
      <c r="B17" s="35">
        <v>4</v>
      </c>
      <c r="C17" s="51">
        <v>4</v>
      </c>
      <c r="D17" s="52">
        <v>4.5</v>
      </c>
      <c r="E17" s="3">
        <v>4.5</v>
      </c>
      <c r="F17" s="52">
        <v>5.4</v>
      </c>
      <c r="G17" s="7">
        <v>4.8899999999999997</v>
      </c>
      <c r="H17" s="53">
        <v>5.2</v>
      </c>
      <c r="I17" s="3">
        <v>7</v>
      </c>
      <c r="J17" s="4">
        <v>7.4</v>
      </c>
      <c r="K17" s="3">
        <v>6</v>
      </c>
      <c r="L17" s="52">
        <v>6</v>
      </c>
      <c r="M17" s="54">
        <v>6</v>
      </c>
      <c r="N17" s="3">
        <v>6.5</v>
      </c>
      <c r="O17" s="3">
        <v>6</v>
      </c>
      <c r="P17" s="2">
        <v>6</v>
      </c>
      <c r="Q17" s="3">
        <v>6</v>
      </c>
      <c r="R17" s="3">
        <v>6</v>
      </c>
      <c r="S17" s="2">
        <v>6.5</v>
      </c>
      <c r="T17" s="7">
        <v>6</v>
      </c>
      <c r="U17" s="50">
        <v>6</v>
      </c>
      <c r="V17" s="2">
        <v>8.17</v>
      </c>
      <c r="W17" s="2">
        <v>9.1999999999999993</v>
      </c>
      <c r="X17" s="2">
        <v>8.85</v>
      </c>
      <c r="Y17" s="7">
        <v>6.6</v>
      </c>
      <c r="Z17" s="3">
        <v>6.87</v>
      </c>
      <c r="AA17" s="51">
        <v>6.5</v>
      </c>
      <c r="AB17" s="2">
        <v>7</v>
      </c>
      <c r="AC17" s="51">
        <v>6.5</v>
      </c>
      <c r="AD17" s="4">
        <v>6.5</v>
      </c>
      <c r="AE17" s="2">
        <v>12</v>
      </c>
      <c r="AF17" s="2">
        <v>12.8</v>
      </c>
      <c r="AG17" s="3">
        <v>12.5</v>
      </c>
      <c r="AH17" s="3">
        <v>12.5</v>
      </c>
      <c r="AI17" s="3">
        <v>11.9</v>
      </c>
      <c r="AJ17" s="3">
        <v>11.8</v>
      </c>
      <c r="AK17" s="3">
        <v>9.8000000000000007</v>
      </c>
      <c r="AL17" s="3">
        <v>11.5</v>
      </c>
      <c r="AM17" s="3">
        <v>10.3</v>
      </c>
      <c r="AN17" s="3">
        <v>11.9</v>
      </c>
      <c r="AO17" s="3">
        <v>9.8000000000000007</v>
      </c>
      <c r="AP17" s="3">
        <v>11.2</v>
      </c>
      <c r="AQ17" s="3">
        <v>11</v>
      </c>
      <c r="AR17" s="3">
        <v>9.8000000000000007</v>
      </c>
      <c r="AS17" s="2">
        <v>12</v>
      </c>
      <c r="AT17" s="55">
        <v>10.5</v>
      </c>
      <c r="AU17" s="35">
        <v>12</v>
      </c>
      <c r="AV17" s="2">
        <v>11</v>
      </c>
      <c r="AW17" s="50">
        <v>11</v>
      </c>
      <c r="AX17" s="50">
        <v>11</v>
      </c>
      <c r="AY17" s="50">
        <v>11</v>
      </c>
      <c r="AZ17" s="50">
        <v>11</v>
      </c>
      <c r="BA17" s="52">
        <v>11</v>
      </c>
      <c r="BB17" s="3">
        <v>11.5</v>
      </c>
      <c r="BC17" s="7">
        <v>11.5</v>
      </c>
      <c r="BD17" s="3">
        <v>11.5</v>
      </c>
      <c r="BE17" s="2">
        <v>11.5</v>
      </c>
      <c r="BF17" s="7">
        <v>11.5</v>
      </c>
      <c r="BG17" s="50">
        <v>11.5</v>
      </c>
      <c r="BH17" s="7">
        <v>11.6</v>
      </c>
      <c r="BI17" s="3">
        <v>12</v>
      </c>
      <c r="BJ17" s="3">
        <v>12</v>
      </c>
      <c r="BK17" s="3">
        <v>12</v>
      </c>
      <c r="BL17" s="4">
        <v>6.5</v>
      </c>
      <c r="BM17" s="2">
        <v>6.7</v>
      </c>
      <c r="BN17" s="2">
        <v>6.5</v>
      </c>
      <c r="BO17" s="3">
        <v>7.6</v>
      </c>
      <c r="BP17" s="3">
        <v>7.8</v>
      </c>
      <c r="BQ17" s="3">
        <v>8.5</v>
      </c>
      <c r="BR17" s="52">
        <v>7.4</v>
      </c>
      <c r="BS17" s="3">
        <v>7.4</v>
      </c>
      <c r="BT17" s="4">
        <v>9.4</v>
      </c>
      <c r="BU17" s="52">
        <v>12</v>
      </c>
      <c r="BV17" s="52">
        <v>12</v>
      </c>
      <c r="BW17" s="52">
        <v>12.5</v>
      </c>
      <c r="BX17" s="52">
        <v>12</v>
      </c>
      <c r="BY17" s="52">
        <v>12</v>
      </c>
      <c r="BZ17" s="50">
        <v>14</v>
      </c>
      <c r="CA17" s="50">
        <v>12</v>
      </c>
      <c r="CB17" s="50">
        <v>12</v>
      </c>
      <c r="CC17" s="52">
        <v>13</v>
      </c>
      <c r="CD17" s="52">
        <v>14</v>
      </c>
      <c r="CE17" s="50">
        <v>14</v>
      </c>
      <c r="CF17" s="5">
        <v>12</v>
      </c>
      <c r="CG17" s="56">
        <v>12</v>
      </c>
      <c r="CH17" s="56">
        <v>2.5</v>
      </c>
      <c r="CI17" s="2">
        <v>2.75</v>
      </c>
      <c r="CJ17" s="2">
        <v>5</v>
      </c>
      <c r="CK17" s="50">
        <v>5</v>
      </c>
      <c r="CL17" s="3">
        <v>5.6</v>
      </c>
      <c r="CM17" s="50">
        <v>6.6</v>
      </c>
      <c r="CN17" s="3">
        <v>8</v>
      </c>
      <c r="CO17" s="2">
        <v>5.8</v>
      </c>
      <c r="CP17" s="2">
        <v>9</v>
      </c>
      <c r="CQ17" s="2">
        <v>7.25</v>
      </c>
      <c r="CR17" s="3">
        <v>10.8</v>
      </c>
      <c r="CS17" s="7">
        <v>11</v>
      </c>
      <c r="CT17" s="7">
        <v>6.99</v>
      </c>
      <c r="CU17" s="2">
        <v>11</v>
      </c>
      <c r="CV17" s="2">
        <v>12.2</v>
      </c>
      <c r="CW17" s="3">
        <v>14.2</v>
      </c>
      <c r="CX17" s="3">
        <v>12.5</v>
      </c>
      <c r="CY17" s="7">
        <v>10.7</v>
      </c>
      <c r="CZ17" s="2">
        <v>11</v>
      </c>
      <c r="DA17" s="3">
        <v>12.9</v>
      </c>
      <c r="DB17" s="2">
        <v>13</v>
      </c>
      <c r="DC17" s="2">
        <v>12.5</v>
      </c>
      <c r="DD17" s="2">
        <v>12</v>
      </c>
      <c r="DE17" s="2">
        <v>12</v>
      </c>
      <c r="DF17" s="2">
        <v>13.3</v>
      </c>
      <c r="DG17" s="2">
        <v>13.6</v>
      </c>
      <c r="DH17" s="55">
        <v>13</v>
      </c>
      <c r="DI17" s="2">
        <v>12.8</v>
      </c>
      <c r="DJ17" s="55">
        <v>13</v>
      </c>
      <c r="DK17" s="2">
        <v>13</v>
      </c>
    </row>
    <row r="18" spans="1:115" x14ac:dyDescent="0.35">
      <c r="A18" s="4" t="s">
        <v>321</v>
      </c>
      <c r="B18" s="2">
        <v>166</v>
      </c>
      <c r="C18" s="2">
        <v>180</v>
      </c>
      <c r="D18" s="2">
        <v>154.69999999999999</v>
      </c>
      <c r="E18" s="3">
        <v>110</v>
      </c>
      <c r="F18" s="2">
        <v>100</v>
      </c>
      <c r="G18" s="3">
        <v>93</v>
      </c>
      <c r="H18" s="3">
        <v>63.5</v>
      </c>
      <c r="I18" s="3">
        <v>65</v>
      </c>
      <c r="J18" s="4">
        <v>67</v>
      </c>
      <c r="K18" s="3">
        <v>61</v>
      </c>
      <c r="L18" s="35">
        <v>51.4</v>
      </c>
      <c r="M18" s="57">
        <v>52</v>
      </c>
      <c r="N18" s="3">
        <v>55.8</v>
      </c>
      <c r="O18" s="3">
        <v>60</v>
      </c>
      <c r="P18" s="2">
        <v>60</v>
      </c>
      <c r="Q18" s="3">
        <v>60</v>
      </c>
      <c r="R18" s="3">
        <v>60</v>
      </c>
      <c r="S18" s="2">
        <v>65</v>
      </c>
      <c r="T18" s="3">
        <v>69</v>
      </c>
      <c r="U18" s="3">
        <v>68</v>
      </c>
      <c r="V18" s="2">
        <v>82</v>
      </c>
      <c r="W18" s="2">
        <v>75</v>
      </c>
      <c r="X18" s="2">
        <v>94</v>
      </c>
      <c r="Y18" s="3">
        <v>67</v>
      </c>
      <c r="Z18" s="3">
        <v>67</v>
      </c>
      <c r="AA18" s="3">
        <v>58</v>
      </c>
      <c r="AB18" s="2">
        <v>55</v>
      </c>
      <c r="AC18" s="3">
        <v>58</v>
      </c>
      <c r="AD18" s="4">
        <v>58</v>
      </c>
      <c r="AE18" s="2">
        <v>90</v>
      </c>
      <c r="AF18" s="2">
        <v>90</v>
      </c>
      <c r="AG18" s="3">
        <v>76</v>
      </c>
      <c r="AH18" s="3">
        <v>76</v>
      </c>
      <c r="AI18" s="3">
        <v>73.599999999999994</v>
      </c>
      <c r="AJ18" s="3">
        <v>84</v>
      </c>
      <c r="AK18" s="3">
        <v>85</v>
      </c>
      <c r="AL18" s="3">
        <v>96</v>
      </c>
      <c r="AM18" s="3">
        <v>93.98</v>
      </c>
      <c r="AN18" s="3">
        <v>93.98</v>
      </c>
      <c r="AO18" s="3">
        <v>73</v>
      </c>
      <c r="AP18" s="3">
        <v>68.5</v>
      </c>
      <c r="AQ18" s="3">
        <v>67.944999999999993</v>
      </c>
      <c r="AR18" s="3">
        <v>67</v>
      </c>
      <c r="AS18" s="2">
        <v>72.39</v>
      </c>
      <c r="AT18" s="2">
        <v>88.9</v>
      </c>
      <c r="AU18" s="2">
        <v>88.9</v>
      </c>
      <c r="AV18" s="2">
        <v>85.674199999999999</v>
      </c>
      <c r="AW18" s="2">
        <v>85.674199999999999</v>
      </c>
      <c r="AX18" s="2">
        <v>85.674199999999999</v>
      </c>
      <c r="AY18" s="2">
        <v>85.674199999999999</v>
      </c>
      <c r="AZ18" s="2">
        <v>85.674199999999999</v>
      </c>
      <c r="BA18" s="2">
        <v>85.674199999999999</v>
      </c>
      <c r="BB18" s="2">
        <v>85.674199999999999</v>
      </c>
      <c r="BC18" s="3">
        <v>80</v>
      </c>
      <c r="BD18" s="2">
        <v>85.674199999999999</v>
      </c>
      <c r="BE18" s="2">
        <v>80</v>
      </c>
      <c r="BF18" s="3">
        <v>80</v>
      </c>
      <c r="BG18" s="2">
        <v>85.674199999999999</v>
      </c>
      <c r="BH18" s="3">
        <v>80</v>
      </c>
      <c r="BI18" s="2">
        <v>85.674199999999999</v>
      </c>
      <c r="BJ18" s="2">
        <v>85.674199999999999</v>
      </c>
      <c r="BK18" s="2">
        <v>85.674199999999999</v>
      </c>
      <c r="BL18" s="4">
        <v>81</v>
      </c>
      <c r="BM18" s="2">
        <v>89.2</v>
      </c>
      <c r="BN18" s="2">
        <v>81</v>
      </c>
      <c r="BO18" s="3">
        <v>82</v>
      </c>
      <c r="BP18" s="3">
        <v>82</v>
      </c>
      <c r="BQ18" s="3">
        <v>82</v>
      </c>
      <c r="BR18" s="2">
        <v>79</v>
      </c>
      <c r="BS18" s="3">
        <v>79</v>
      </c>
      <c r="BT18" s="4">
        <v>79</v>
      </c>
      <c r="BU18" s="2">
        <v>92</v>
      </c>
      <c r="BV18" s="2">
        <v>93</v>
      </c>
      <c r="BW18" s="2">
        <v>90</v>
      </c>
      <c r="BX18" s="58">
        <v>96</v>
      </c>
      <c r="BY18" s="52">
        <v>96</v>
      </c>
      <c r="BZ18" s="3">
        <v>100</v>
      </c>
      <c r="CA18" s="50">
        <v>96</v>
      </c>
      <c r="CB18" s="50">
        <v>91</v>
      </c>
      <c r="CC18" s="52">
        <v>92</v>
      </c>
      <c r="CD18" s="52">
        <v>92</v>
      </c>
      <c r="CE18" s="50">
        <v>93.5</v>
      </c>
      <c r="CF18" s="5">
        <v>96</v>
      </c>
      <c r="CG18" s="59">
        <v>96</v>
      </c>
      <c r="CH18" s="5">
        <v>60</v>
      </c>
      <c r="CI18" s="2">
        <v>80</v>
      </c>
      <c r="CJ18" s="2">
        <v>100</v>
      </c>
      <c r="CK18" s="3">
        <v>80</v>
      </c>
      <c r="CL18" s="3">
        <v>78</v>
      </c>
      <c r="CM18" s="3">
        <v>65</v>
      </c>
      <c r="CN18" s="3">
        <v>68.262500000000003</v>
      </c>
      <c r="CO18" s="2">
        <v>85</v>
      </c>
      <c r="CP18" s="2">
        <v>55.5625</v>
      </c>
      <c r="CQ18" s="2">
        <v>85</v>
      </c>
      <c r="CR18" s="3">
        <v>63.5</v>
      </c>
      <c r="CS18" s="7">
        <v>82</v>
      </c>
      <c r="CT18" s="7">
        <v>64</v>
      </c>
      <c r="CU18" s="2">
        <v>80</v>
      </c>
      <c r="CV18" s="2">
        <v>75.5</v>
      </c>
      <c r="CW18" s="3">
        <v>108.74</v>
      </c>
      <c r="CX18" s="3">
        <v>95.504000000000005</v>
      </c>
      <c r="CY18" s="7">
        <v>35.5</v>
      </c>
      <c r="CZ18" s="2">
        <v>89.2</v>
      </c>
      <c r="DA18" s="3">
        <v>88</v>
      </c>
      <c r="DB18" s="2">
        <v>92</v>
      </c>
      <c r="DC18" s="2">
        <v>89</v>
      </c>
      <c r="DD18" s="2">
        <v>88</v>
      </c>
      <c r="DE18" s="2">
        <v>104.77500000000001</v>
      </c>
      <c r="DF18" s="2">
        <v>98</v>
      </c>
      <c r="DG18" s="2">
        <v>96.8</v>
      </c>
      <c r="DH18" s="2">
        <v>98</v>
      </c>
      <c r="DI18" s="2">
        <v>86</v>
      </c>
      <c r="DJ18" s="2">
        <v>97</v>
      </c>
      <c r="DK18" s="2">
        <v>86</v>
      </c>
    </row>
    <row r="19" spans="1:115" x14ac:dyDescent="0.35">
      <c r="A19" s="4" t="s">
        <v>322</v>
      </c>
      <c r="B19" s="2">
        <v>150</v>
      </c>
      <c r="C19" s="2">
        <v>160</v>
      </c>
      <c r="D19" s="2">
        <v>180</v>
      </c>
      <c r="E19" s="3">
        <v>200</v>
      </c>
      <c r="F19" s="2">
        <v>180</v>
      </c>
      <c r="G19" s="3">
        <v>165</v>
      </c>
      <c r="H19" s="3">
        <v>117.47499999999999</v>
      </c>
      <c r="I19" s="3">
        <v>100</v>
      </c>
      <c r="J19" s="4">
        <v>94</v>
      </c>
      <c r="K19" s="3">
        <v>85</v>
      </c>
      <c r="L19" s="2">
        <v>80</v>
      </c>
      <c r="M19" s="2">
        <v>88</v>
      </c>
      <c r="N19" s="3">
        <v>76</v>
      </c>
      <c r="O19" s="3">
        <v>88</v>
      </c>
      <c r="P19" s="2">
        <v>100</v>
      </c>
      <c r="Q19" s="3">
        <v>88</v>
      </c>
      <c r="R19" s="3">
        <v>100</v>
      </c>
      <c r="S19" s="2">
        <v>100</v>
      </c>
      <c r="T19" s="3">
        <v>100</v>
      </c>
      <c r="U19" s="3">
        <v>100</v>
      </c>
      <c r="V19" s="2">
        <v>102</v>
      </c>
      <c r="W19" s="2">
        <v>85</v>
      </c>
      <c r="X19" s="2">
        <v>102</v>
      </c>
      <c r="Y19" s="3">
        <v>70</v>
      </c>
      <c r="Z19" s="3">
        <v>70</v>
      </c>
      <c r="AA19" s="3">
        <v>70</v>
      </c>
      <c r="AB19" s="2">
        <v>52.5</v>
      </c>
      <c r="AC19" s="3">
        <v>70</v>
      </c>
      <c r="AD19" s="4">
        <v>70</v>
      </c>
      <c r="AE19" s="2">
        <v>78</v>
      </c>
      <c r="AF19" s="2">
        <v>78</v>
      </c>
      <c r="AG19" s="3">
        <v>68.8</v>
      </c>
      <c r="AH19" s="3">
        <v>68.8</v>
      </c>
      <c r="AI19" s="3">
        <v>73.099999999999994</v>
      </c>
      <c r="AJ19" s="3">
        <v>75</v>
      </c>
      <c r="AK19" s="3">
        <v>71</v>
      </c>
      <c r="AL19" s="3">
        <v>86</v>
      </c>
      <c r="AM19" s="3">
        <v>89.915999999999997</v>
      </c>
      <c r="AN19" s="3">
        <v>89.915999999999997</v>
      </c>
      <c r="AO19" s="3">
        <v>58.8</v>
      </c>
      <c r="AP19" s="3">
        <v>50.8</v>
      </c>
      <c r="AQ19" s="3">
        <v>51.561999999999998</v>
      </c>
      <c r="AR19" s="3">
        <v>52.8</v>
      </c>
      <c r="AS19" s="2">
        <v>45.466000000000001</v>
      </c>
      <c r="AT19" s="2">
        <v>60.325000000000003</v>
      </c>
      <c r="AU19" s="2">
        <v>60.325000000000003</v>
      </c>
      <c r="AV19" s="2">
        <v>64.77</v>
      </c>
      <c r="AW19" s="2">
        <v>64.77</v>
      </c>
      <c r="AX19" s="2">
        <v>64.77</v>
      </c>
      <c r="AY19" s="2">
        <v>64.77</v>
      </c>
      <c r="AZ19" s="2">
        <v>64.77</v>
      </c>
      <c r="BA19" s="2">
        <v>64.77</v>
      </c>
      <c r="BB19" s="2">
        <v>64.77</v>
      </c>
      <c r="BC19" s="3">
        <v>49.6</v>
      </c>
      <c r="BD19" s="2">
        <v>64.77</v>
      </c>
      <c r="BE19" s="2">
        <v>49.6</v>
      </c>
      <c r="BF19" s="3">
        <v>49.6</v>
      </c>
      <c r="BG19" s="2">
        <v>64.77</v>
      </c>
      <c r="BH19" s="3">
        <v>49.6</v>
      </c>
      <c r="BI19" s="2">
        <v>64.77</v>
      </c>
      <c r="BJ19" s="2">
        <v>64.77</v>
      </c>
      <c r="BK19" s="2">
        <v>64.77</v>
      </c>
      <c r="BL19" s="4">
        <v>48.4</v>
      </c>
      <c r="BM19" s="2">
        <v>60</v>
      </c>
      <c r="BN19" s="2">
        <v>48.4</v>
      </c>
      <c r="BO19" s="3">
        <v>47.3</v>
      </c>
      <c r="BP19" s="3">
        <v>47.3</v>
      </c>
      <c r="BQ19" s="3">
        <v>47.3</v>
      </c>
      <c r="BR19" s="2">
        <v>50.8</v>
      </c>
      <c r="BS19" s="3">
        <v>50.8</v>
      </c>
      <c r="BT19" s="4">
        <v>50.8</v>
      </c>
      <c r="BU19" s="55">
        <v>52.55</v>
      </c>
      <c r="BV19" s="55">
        <v>51.42</v>
      </c>
      <c r="BW19" s="55">
        <v>45.76</v>
      </c>
      <c r="BX19" s="58">
        <v>48.3</v>
      </c>
      <c r="BY19" s="52">
        <v>48.3</v>
      </c>
      <c r="BZ19" s="3">
        <v>55.69</v>
      </c>
      <c r="CA19" s="50">
        <v>48.3</v>
      </c>
      <c r="CB19" s="50">
        <v>46</v>
      </c>
      <c r="CC19" s="52">
        <v>45.1</v>
      </c>
      <c r="CD19" s="52">
        <v>45.1</v>
      </c>
      <c r="CE19" s="50">
        <v>43.67</v>
      </c>
      <c r="CF19" s="5">
        <v>41.4</v>
      </c>
      <c r="CG19" s="59">
        <v>41.42</v>
      </c>
      <c r="CH19" s="5">
        <v>100</v>
      </c>
      <c r="CI19" s="2">
        <v>120</v>
      </c>
      <c r="CJ19" s="2">
        <v>250</v>
      </c>
      <c r="CK19" s="3">
        <v>280</v>
      </c>
      <c r="CL19" s="3">
        <v>156</v>
      </c>
      <c r="CM19" s="3">
        <v>112</v>
      </c>
      <c r="CN19" s="3">
        <v>101.6</v>
      </c>
      <c r="CO19" s="2">
        <v>132</v>
      </c>
      <c r="CP19" s="2">
        <v>76.2</v>
      </c>
      <c r="CQ19" s="2">
        <v>88</v>
      </c>
      <c r="CR19" s="3">
        <v>104.5</v>
      </c>
      <c r="CS19" s="7">
        <v>94.3</v>
      </c>
      <c r="CT19" s="7">
        <v>58</v>
      </c>
      <c r="CU19" s="2">
        <v>74.5</v>
      </c>
      <c r="CV19" s="2">
        <v>78</v>
      </c>
      <c r="CW19" s="3">
        <v>111.13</v>
      </c>
      <c r="CX19" s="3">
        <v>73.025000000000006</v>
      </c>
      <c r="CY19" s="7">
        <v>25.1</v>
      </c>
      <c r="CZ19" s="2">
        <v>80</v>
      </c>
      <c r="DA19" s="3">
        <v>47.9</v>
      </c>
      <c r="DB19" s="2">
        <v>56.3</v>
      </c>
      <c r="DC19" s="2">
        <v>66.900000000000006</v>
      </c>
      <c r="DD19" s="2">
        <v>82</v>
      </c>
      <c r="DE19" s="2">
        <v>84.93</v>
      </c>
      <c r="DF19" s="2">
        <v>39.75</v>
      </c>
      <c r="DG19" s="2">
        <v>40.75</v>
      </c>
      <c r="DH19" s="2">
        <v>39.75</v>
      </c>
      <c r="DI19" s="2">
        <v>86</v>
      </c>
      <c r="DJ19" s="2">
        <v>40.520000000000003</v>
      </c>
      <c r="DK19" s="2">
        <v>50.2</v>
      </c>
    </row>
    <row r="20" spans="1:115" x14ac:dyDescent="0.35">
      <c r="A20" s="4" t="s">
        <v>323</v>
      </c>
      <c r="B20" s="2" t="s">
        <v>285</v>
      </c>
      <c r="C20" s="2" t="s">
        <v>324</v>
      </c>
      <c r="D20" s="40" t="s">
        <v>325</v>
      </c>
      <c r="E20" s="3" t="s">
        <v>326</v>
      </c>
      <c r="F20" s="2" t="s">
        <v>326</v>
      </c>
      <c r="G20" s="3" t="s">
        <v>327</v>
      </c>
      <c r="H20" s="3" t="s">
        <v>327</v>
      </c>
      <c r="I20" s="3" t="s">
        <v>326</v>
      </c>
      <c r="J20" s="4" t="s">
        <v>326</v>
      </c>
      <c r="K20" s="3" t="s">
        <v>326</v>
      </c>
      <c r="L20" s="2" t="s">
        <v>326</v>
      </c>
      <c r="M20" s="2" t="s">
        <v>327</v>
      </c>
      <c r="N20" s="3" t="s">
        <v>326</v>
      </c>
      <c r="O20" s="3" t="s">
        <v>327</v>
      </c>
      <c r="P20" s="2" t="s">
        <v>327</v>
      </c>
      <c r="Q20" s="3" t="s">
        <v>327</v>
      </c>
      <c r="R20" s="3" t="s">
        <v>326</v>
      </c>
      <c r="S20" s="2" t="s">
        <v>326</v>
      </c>
      <c r="T20" s="3" t="s">
        <v>326</v>
      </c>
      <c r="U20" s="3" t="s">
        <v>326</v>
      </c>
      <c r="V20" s="2" t="s">
        <v>326</v>
      </c>
      <c r="W20" s="40" t="s">
        <v>328</v>
      </c>
      <c r="X20" s="2" t="s">
        <v>326</v>
      </c>
      <c r="Y20" s="3" t="s">
        <v>326</v>
      </c>
      <c r="Z20" s="3" t="s">
        <v>326</v>
      </c>
      <c r="AA20" s="3" t="s">
        <v>326</v>
      </c>
      <c r="AB20" s="2" t="s">
        <v>329</v>
      </c>
      <c r="AC20" s="3" t="s">
        <v>326</v>
      </c>
      <c r="AD20" s="4" t="s">
        <v>326</v>
      </c>
      <c r="AE20" s="3" t="s">
        <v>329</v>
      </c>
      <c r="AF20" s="2" t="s">
        <v>329</v>
      </c>
      <c r="AG20" s="3" t="s">
        <v>330</v>
      </c>
      <c r="AH20" s="3" t="s">
        <v>330</v>
      </c>
      <c r="AI20" s="3" t="s">
        <v>326</v>
      </c>
      <c r="AJ20" s="3" t="s">
        <v>326</v>
      </c>
      <c r="AK20" s="3" t="s">
        <v>326</v>
      </c>
      <c r="AL20" s="3" t="s">
        <v>329</v>
      </c>
      <c r="AM20" s="3" t="s">
        <v>326</v>
      </c>
      <c r="AN20" s="3" t="s">
        <v>326</v>
      </c>
      <c r="AO20" s="3" t="s">
        <v>326</v>
      </c>
      <c r="AP20" s="3" t="s">
        <v>326</v>
      </c>
      <c r="AQ20" s="3" t="s">
        <v>326</v>
      </c>
      <c r="AR20" s="3" t="s">
        <v>326</v>
      </c>
      <c r="AS20" s="2" t="s">
        <v>326</v>
      </c>
      <c r="AT20" s="2" t="s">
        <v>327</v>
      </c>
      <c r="AU20" s="2" t="s">
        <v>327</v>
      </c>
      <c r="AV20" s="2" t="s">
        <v>326</v>
      </c>
      <c r="AW20" s="2" t="s">
        <v>326</v>
      </c>
      <c r="AX20" s="2" t="s">
        <v>326</v>
      </c>
      <c r="AY20" s="2" t="s">
        <v>326</v>
      </c>
      <c r="AZ20" s="2" t="s">
        <v>326</v>
      </c>
      <c r="BA20" s="2" t="s">
        <v>326</v>
      </c>
      <c r="BB20" s="2" t="s">
        <v>326</v>
      </c>
      <c r="BC20" s="3" t="s">
        <v>326</v>
      </c>
      <c r="BD20" s="3" t="s">
        <v>326</v>
      </c>
      <c r="BE20" s="2" t="s">
        <v>326</v>
      </c>
      <c r="BF20" s="3" t="s">
        <v>326</v>
      </c>
      <c r="BG20" s="3" t="s">
        <v>326</v>
      </c>
      <c r="BH20" s="3" t="s">
        <v>326</v>
      </c>
      <c r="BI20" s="3" t="s">
        <v>326</v>
      </c>
      <c r="BJ20" s="3" t="s">
        <v>326</v>
      </c>
      <c r="BK20" s="3" t="s">
        <v>326</v>
      </c>
      <c r="BL20" s="4" t="s">
        <v>326</v>
      </c>
      <c r="BM20" s="2" t="s">
        <v>326</v>
      </c>
      <c r="BN20" s="2" t="s">
        <v>326</v>
      </c>
      <c r="BO20" s="2" t="s">
        <v>326</v>
      </c>
      <c r="BP20" s="2" t="s">
        <v>326</v>
      </c>
      <c r="BQ20" s="2" t="s">
        <v>326</v>
      </c>
      <c r="BR20" s="2" t="s">
        <v>326</v>
      </c>
      <c r="BS20" s="3" t="s">
        <v>326</v>
      </c>
      <c r="BT20" s="4" t="s">
        <v>326</v>
      </c>
      <c r="BU20" s="2" t="s">
        <v>331</v>
      </c>
      <c r="BV20" s="60" t="s">
        <v>332</v>
      </c>
      <c r="BW20" s="60" t="s">
        <v>332</v>
      </c>
      <c r="BX20" s="3" t="s">
        <v>332</v>
      </c>
      <c r="BY20" s="3" t="s">
        <v>332</v>
      </c>
      <c r="BZ20" s="3" t="s">
        <v>332</v>
      </c>
      <c r="CA20" s="3" t="s">
        <v>332</v>
      </c>
      <c r="CB20" s="3" t="s">
        <v>332</v>
      </c>
      <c r="CC20" s="3" t="s">
        <v>332</v>
      </c>
      <c r="CD20" s="3" t="s">
        <v>332</v>
      </c>
      <c r="CE20" s="3" t="s">
        <v>332</v>
      </c>
      <c r="CF20" s="5" t="s">
        <v>332</v>
      </c>
      <c r="CG20" s="5" t="s">
        <v>332</v>
      </c>
      <c r="CH20" s="5" t="s">
        <v>333</v>
      </c>
      <c r="CI20" s="2" t="s">
        <v>334</v>
      </c>
      <c r="CJ20" s="2" t="s">
        <v>335</v>
      </c>
      <c r="CK20" s="39" t="s">
        <v>336</v>
      </c>
      <c r="CL20" s="3" t="s">
        <v>326</v>
      </c>
      <c r="CM20" s="3" t="s">
        <v>326</v>
      </c>
      <c r="CN20" s="3" t="s">
        <v>326</v>
      </c>
      <c r="CO20" s="2" t="s">
        <v>326</v>
      </c>
      <c r="CP20" s="2" t="s">
        <v>326</v>
      </c>
      <c r="CQ20" s="2" t="s">
        <v>324</v>
      </c>
      <c r="CR20" s="3" t="s">
        <v>324</v>
      </c>
      <c r="CS20" s="7" t="s">
        <v>329</v>
      </c>
      <c r="CT20" s="7" t="s">
        <v>326</v>
      </c>
      <c r="CU20" s="2" t="s">
        <v>327</v>
      </c>
      <c r="CV20" s="2" t="s">
        <v>337</v>
      </c>
      <c r="CW20" s="3" t="s">
        <v>326</v>
      </c>
      <c r="CX20" s="3" t="s">
        <v>326</v>
      </c>
      <c r="CY20" s="7" t="s">
        <v>326</v>
      </c>
      <c r="CZ20" s="2" t="s">
        <v>326</v>
      </c>
      <c r="DA20" s="3" t="s">
        <v>338</v>
      </c>
      <c r="DB20" s="2" t="s">
        <v>326</v>
      </c>
      <c r="DC20" s="2" t="s">
        <v>326</v>
      </c>
      <c r="DD20" s="2" t="s">
        <v>326</v>
      </c>
      <c r="DE20" s="2" t="s">
        <v>339</v>
      </c>
      <c r="DF20" s="2" t="s">
        <v>326</v>
      </c>
      <c r="DG20" s="2" t="s">
        <v>326</v>
      </c>
      <c r="DH20" s="2" t="s">
        <v>326</v>
      </c>
      <c r="DI20" s="2" t="s">
        <v>326</v>
      </c>
      <c r="DJ20" s="2" t="s">
        <v>326</v>
      </c>
      <c r="DK20" s="2" t="s">
        <v>326</v>
      </c>
    </row>
    <row r="21" spans="1:115" x14ac:dyDescent="0.35">
      <c r="A21" s="4" t="s">
        <v>340</v>
      </c>
      <c r="B21" s="2">
        <v>1</v>
      </c>
      <c r="C21" s="2">
        <v>1</v>
      </c>
      <c r="D21" s="2">
        <v>1</v>
      </c>
      <c r="E21" s="3">
        <v>2</v>
      </c>
      <c r="F21" s="2">
        <v>2</v>
      </c>
      <c r="G21" s="3">
        <v>2</v>
      </c>
      <c r="H21" s="3">
        <v>1</v>
      </c>
      <c r="I21" s="3">
        <v>1</v>
      </c>
      <c r="J21" s="4">
        <v>1</v>
      </c>
      <c r="K21" s="3">
        <v>1</v>
      </c>
      <c r="L21" s="2">
        <v>1</v>
      </c>
      <c r="M21" s="2">
        <v>2</v>
      </c>
      <c r="N21" s="3">
        <v>1</v>
      </c>
      <c r="O21" s="3">
        <v>2</v>
      </c>
      <c r="P21" s="2">
        <v>2</v>
      </c>
      <c r="Q21" s="3">
        <v>2</v>
      </c>
      <c r="R21" s="3">
        <v>1</v>
      </c>
      <c r="S21" s="2">
        <v>1</v>
      </c>
      <c r="T21" s="3">
        <v>1</v>
      </c>
      <c r="U21" s="3">
        <v>1</v>
      </c>
      <c r="V21" s="2">
        <v>2</v>
      </c>
      <c r="W21" s="2">
        <v>1</v>
      </c>
      <c r="X21" s="2">
        <v>2</v>
      </c>
      <c r="Y21" s="3">
        <v>2</v>
      </c>
      <c r="Z21" s="3">
        <v>2</v>
      </c>
      <c r="AA21" s="3">
        <v>1</v>
      </c>
      <c r="AB21" s="2">
        <v>1</v>
      </c>
      <c r="AC21" s="3">
        <v>1</v>
      </c>
      <c r="AD21" s="4">
        <v>1</v>
      </c>
      <c r="AE21" s="3">
        <v>1</v>
      </c>
      <c r="AF21" s="2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2">
        <v>2</v>
      </c>
      <c r="AT21" s="2">
        <v>1</v>
      </c>
      <c r="AU21" s="2">
        <v>1</v>
      </c>
      <c r="AV21" s="2">
        <v>2</v>
      </c>
      <c r="AW21" s="2">
        <v>2</v>
      </c>
      <c r="AX21" s="2">
        <v>2</v>
      </c>
      <c r="AY21" s="2">
        <v>2</v>
      </c>
      <c r="AZ21" s="2">
        <v>2</v>
      </c>
      <c r="BA21" s="2">
        <v>2</v>
      </c>
      <c r="BB21" s="2">
        <v>2</v>
      </c>
      <c r="BC21" s="3">
        <v>2</v>
      </c>
      <c r="BD21" s="3">
        <v>2</v>
      </c>
      <c r="BE21" s="2">
        <v>2</v>
      </c>
      <c r="BF21" s="3">
        <v>2</v>
      </c>
      <c r="BG21" s="3">
        <v>2</v>
      </c>
      <c r="BH21" s="3">
        <v>2</v>
      </c>
      <c r="BI21" s="3">
        <v>2</v>
      </c>
      <c r="BJ21" s="3">
        <v>2</v>
      </c>
      <c r="BK21" s="3">
        <v>2</v>
      </c>
      <c r="BL21" s="4">
        <v>2</v>
      </c>
      <c r="BM21" s="2">
        <v>2</v>
      </c>
      <c r="BN21" s="2">
        <v>2</v>
      </c>
      <c r="BO21" s="2">
        <v>2</v>
      </c>
      <c r="BP21" s="2">
        <v>2</v>
      </c>
      <c r="BQ21" s="2">
        <v>2</v>
      </c>
      <c r="BR21" s="2">
        <v>2</v>
      </c>
      <c r="BS21" s="3">
        <v>2</v>
      </c>
      <c r="BT21" s="4">
        <v>2</v>
      </c>
      <c r="BU21" s="2">
        <v>2</v>
      </c>
      <c r="BV21" s="2">
        <v>2</v>
      </c>
      <c r="BW21" s="2">
        <v>2</v>
      </c>
      <c r="BX21" s="2">
        <v>2</v>
      </c>
      <c r="BY21" s="2">
        <v>2</v>
      </c>
      <c r="BZ21" s="3">
        <v>2</v>
      </c>
      <c r="CA21" s="3">
        <v>2</v>
      </c>
      <c r="CB21" s="3">
        <v>2</v>
      </c>
      <c r="CC21" s="2">
        <v>2</v>
      </c>
      <c r="CD21" s="2">
        <v>2</v>
      </c>
      <c r="CE21" s="3">
        <v>2</v>
      </c>
      <c r="CF21" s="5">
        <v>2</v>
      </c>
      <c r="CG21" s="5">
        <v>2</v>
      </c>
      <c r="CH21" s="5">
        <v>1</v>
      </c>
      <c r="CI21" s="2">
        <v>1</v>
      </c>
      <c r="CJ21" s="2">
        <v>1</v>
      </c>
      <c r="CK21" s="3">
        <v>1</v>
      </c>
      <c r="CL21" s="3">
        <v>2</v>
      </c>
      <c r="CM21" s="3">
        <v>2</v>
      </c>
      <c r="CN21" s="3">
        <v>2</v>
      </c>
      <c r="CO21" s="2">
        <v>2</v>
      </c>
      <c r="CP21" s="2">
        <v>1</v>
      </c>
      <c r="CQ21" s="2">
        <v>2</v>
      </c>
      <c r="CR21" s="3">
        <v>1</v>
      </c>
      <c r="CS21" s="7">
        <v>1</v>
      </c>
      <c r="CT21" s="7">
        <v>2</v>
      </c>
      <c r="CU21" s="2">
        <v>1</v>
      </c>
      <c r="CV21" s="2">
        <v>1</v>
      </c>
      <c r="CW21" s="3">
        <v>2</v>
      </c>
      <c r="CX21" s="3">
        <v>2</v>
      </c>
      <c r="CY21" s="7">
        <v>2</v>
      </c>
      <c r="CZ21" s="2">
        <v>2</v>
      </c>
      <c r="DA21" s="3">
        <v>2</v>
      </c>
      <c r="DB21" s="2">
        <v>2</v>
      </c>
      <c r="DC21" s="2">
        <v>2</v>
      </c>
      <c r="DD21" s="2">
        <v>2</v>
      </c>
      <c r="DE21" s="2">
        <v>1</v>
      </c>
      <c r="DF21" s="2">
        <v>2</v>
      </c>
      <c r="DG21" s="2">
        <v>2</v>
      </c>
      <c r="DH21" s="2">
        <v>2</v>
      </c>
      <c r="DI21" s="2">
        <v>2</v>
      </c>
      <c r="DJ21" s="2">
        <v>2</v>
      </c>
      <c r="DK21" s="2">
        <v>3</v>
      </c>
    </row>
    <row r="22" spans="1:115" x14ac:dyDescent="0.35">
      <c r="A22" s="4" t="s">
        <v>341</v>
      </c>
      <c r="B22" s="2">
        <v>1</v>
      </c>
      <c r="C22" s="2">
        <v>1</v>
      </c>
      <c r="D22" s="2">
        <v>1</v>
      </c>
      <c r="E22" s="3">
        <v>2</v>
      </c>
      <c r="F22" s="2">
        <v>2</v>
      </c>
      <c r="G22" s="3">
        <v>2</v>
      </c>
      <c r="H22" s="3">
        <v>2</v>
      </c>
      <c r="I22" s="3">
        <v>1</v>
      </c>
      <c r="J22" s="4">
        <v>1</v>
      </c>
      <c r="K22" s="3">
        <v>1</v>
      </c>
      <c r="L22" s="2">
        <v>1</v>
      </c>
      <c r="M22" s="2">
        <v>1</v>
      </c>
      <c r="N22" s="3">
        <v>1</v>
      </c>
      <c r="O22" s="3">
        <v>1</v>
      </c>
      <c r="P22" s="2">
        <v>1</v>
      </c>
      <c r="Q22" s="3">
        <v>1</v>
      </c>
      <c r="R22" s="3">
        <v>1</v>
      </c>
      <c r="S22" s="2">
        <v>1</v>
      </c>
      <c r="T22" s="3">
        <v>1</v>
      </c>
      <c r="U22" s="3">
        <v>1</v>
      </c>
      <c r="V22" s="2">
        <v>2</v>
      </c>
      <c r="W22" s="2">
        <v>1</v>
      </c>
      <c r="X22" s="2">
        <v>2</v>
      </c>
      <c r="Y22" s="3">
        <v>2</v>
      </c>
      <c r="Z22" s="3">
        <v>2</v>
      </c>
      <c r="AA22" s="3">
        <v>1</v>
      </c>
      <c r="AB22" s="2">
        <v>1</v>
      </c>
      <c r="AC22" s="3">
        <v>1</v>
      </c>
      <c r="AD22" s="4">
        <v>1</v>
      </c>
      <c r="AE22" s="3">
        <v>1</v>
      </c>
      <c r="AF22" s="2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2">
        <v>2</v>
      </c>
      <c r="AT22" s="2">
        <v>1</v>
      </c>
      <c r="AU22" s="2">
        <v>1</v>
      </c>
      <c r="AV22" s="2">
        <v>2</v>
      </c>
      <c r="AW22" s="2">
        <v>2</v>
      </c>
      <c r="AX22" s="2">
        <v>2</v>
      </c>
      <c r="AY22" s="2">
        <v>2</v>
      </c>
      <c r="AZ22" s="2">
        <v>2</v>
      </c>
      <c r="BA22" s="2">
        <v>2</v>
      </c>
      <c r="BB22" s="2">
        <v>2</v>
      </c>
      <c r="BC22" s="3">
        <v>2</v>
      </c>
      <c r="BD22" s="3">
        <v>2</v>
      </c>
      <c r="BE22" s="2">
        <v>2</v>
      </c>
      <c r="BF22" s="3">
        <v>2</v>
      </c>
      <c r="BG22" s="3">
        <v>2</v>
      </c>
      <c r="BH22" s="3">
        <v>2</v>
      </c>
      <c r="BI22" s="3">
        <v>2</v>
      </c>
      <c r="BJ22" s="3">
        <v>2</v>
      </c>
      <c r="BK22" s="3">
        <v>2</v>
      </c>
      <c r="BL22" s="4">
        <v>2</v>
      </c>
      <c r="BM22" s="2">
        <v>2</v>
      </c>
      <c r="BN22" s="2">
        <v>2</v>
      </c>
      <c r="BO22" s="2">
        <v>2</v>
      </c>
      <c r="BP22" s="2">
        <v>2</v>
      </c>
      <c r="BQ22" s="2">
        <v>2</v>
      </c>
      <c r="BR22" s="2">
        <v>2</v>
      </c>
      <c r="BS22" s="3">
        <v>2</v>
      </c>
      <c r="BT22" s="4">
        <v>2</v>
      </c>
      <c r="BU22" s="2">
        <v>2</v>
      </c>
      <c r="BV22" s="2">
        <v>2</v>
      </c>
      <c r="BW22" s="2">
        <v>2</v>
      </c>
      <c r="BX22" s="2">
        <v>2</v>
      </c>
      <c r="BY22" s="2">
        <v>2</v>
      </c>
      <c r="BZ22" s="3">
        <v>2</v>
      </c>
      <c r="CA22" s="3">
        <v>2</v>
      </c>
      <c r="CB22" s="3">
        <v>2</v>
      </c>
      <c r="CC22" s="2">
        <v>2</v>
      </c>
      <c r="CD22" s="2">
        <v>2</v>
      </c>
      <c r="CE22" s="3">
        <v>2</v>
      </c>
      <c r="CF22" s="5">
        <v>2</v>
      </c>
      <c r="CG22" s="5">
        <v>2</v>
      </c>
      <c r="CH22" s="5">
        <v>1</v>
      </c>
      <c r="CI22" s="2">
        <v>1</v>
      </c>
      <c r="CJ22" s="2" t="s">
        <v>342</v>
      </c>
      <c r="CK22" s="3">
        <v>2</v>
      </c>
      <c r="CL22" s="3">
        <v>2</v>
      </c>
      <c r="CM22" s="3">
        <v>2</v>
      </c>
      <c r="CN22" s="3">
        <v>2</v>
      </c>
      <c r="CO22" s="2">
        <v>2</v>
      </c>
      <c r="CP22" s="2">
        <v>1</v>
      </c>
      <c r="CQ22" s="2">
        <v>2</v>
      </c>
      <c r="CR22" s="3">
        <v>1</v>
      </c>
      <c r="CS22" s="7">
        <v>1</v>
      </c>
      <c r="CT22" s="7">
        <v>2</v>
      </c>
      <c r="CU22" s="2">
        <v>1</v>
      </c>
      <c r="CV22" s="2">
        <v>1</v>
      </c>
      <c r="CW22" s="3">
        <v>2</v>
      </c>
      <c r="CX22" s="3">
        <v>2</v>
      </c>
      <c r="CY22" s="7">
        <v>2</v>
      </c>
      <c r="CZ22" s="2">
        <v>2</v>
      </c>
      <c r="DA22" s="3">
        <v>2</v>
      </c>
      <c r="DB22" s="2">
        <v>2</v>
      </c>
      <c r="DC22" s="2">
        <v>2</v>
      </c>
      <c r="DD22" s="2">
        <v>2</v>
      </c>
      <c r="DE22" s="2">
        <v>1</v>
      </c>
      <c r="DF22" s="2">
        <v>2</v>
      </c>
      <c r="DG22" s="2">
        <v>2</v>
      </c>
      <c r="DH22" s="2">
        <v>2</v>
      </c>
      <c r="DI22" s="2">
        <v>2</v>
      </c>
      <c r="DJ22" s="2">
        <v>2</v>
      </c>
      <c r="DK22" s="2">
        <v>2</v>
      </c>
    </row>
    <row r="23" spans="1:115" x14ac:dyDescent="0.35">
      <c r="A23" s="4" t="s">
        <v>343</v>
      </c>
      <c r="B23" s="2">
        <v>0</v>
      </c>
      <c r="C23" s="2">
        <v>90</v>
      </c>
      <c r="D23" s="2">
        <v>0</v>
      </c>
      <c r="E23" s="3">
        <v>60</v>
      </c>
      <c r="F23" s="2">
        <v>60</v>
      </c>
      <c r="G23" s="3">
        <v>50</v>
      </c>
      <c r="H23" s="53">
        <v>60</v>
      </c>
      <c r="I23" s="3">
        <v>102</v>
      </c>
      <c r="J23" s="4">
        <v>96</v>
      </c>
      <c r="K23" s="3">
        <v>104</v>
      </c>
      <c r="L23" s="53">
        <v>84</v>
      </c>
      <c r="M23" s="7">
        <v>0</v>
      </c>
      <c r="N23" s="3">
        <v>100</v>
      </c>
      <c r="O23" s="3">
        <v>0</v>
      </c>
      <c r="P23" s="2">
        <v>0</v>
      </c>
      <c r="Q23" s="3">
        <v>0</v>
      </c>
      <c r="R23" s="3">
        <v>96</v>
      </c>
      <c r="S23" s="2">
        <v>104</v>
      </c>
      <c r="T23" s="7">
        <v>90</v>
      </c>
      <c r="U23" s="3">
        <v>100</v>
      </c>
      <c r="V23" s="2">
        <v>60</v>
      </c>
      <c r="W23" s="2">
        <v>90</v>
      </c>
      <c r="X23" s="2">
        <v>70</v>
      </c>
      <c r="Y23" s="3">
        <v>60</v>
      </c>
      <c r="Z23" s="3">
        <v>60</v>
      </c>
      <c r="AA23" s="3">
        <v>100</v>
      </c>
      <c r="AB23" s="2">
        <v>60</v>
      </c>
      <c r="AC23" s="3">
        <v>100</v>
      </c>
      <c r="AD23" s="4">
        <v>100</v>
      </c>
      <c r="AE23" s="3">
        <v>58</v>
      </c>
      <c r="AF23" s="2">
        <v>58</v>
      </c>
      <c r="AG23" s="3">
        <v>88</v>
      </c>
      <c r="AH23" s="3">
        <v>88</v>
      </c>
      <c r="AI23" s="3">
        <v>74</v>
      </c>
      <c r="AJ23" s="3">
        <v>80</v>
      </c>
      <c r="AK23" s="53">
        <v>60</v>
      </c>
      <c r="AL23" s="3">
        <v>60</v>
      </c>
      <c r="AM23" s="3">
        <v>66</v>
      </c>
      <c r="AN23" s="3">
        <v>66</v>
      </c>
      <c r="AO23" s="7">
        <v>60</v>
      </c>
      <c r="AP23" s="3">
        <v>76</v>
      </c>
      <c r="AQ23" s="3">
        <v>60</v>
      </c>
      <c r="AR23" s="50">
        <v>70</v>
      </c>
      <c r="AS23" s="2">
        <v>60</v>
      </c>
      <c r="AT23" s="3">
        <v>0</v>
      </c>
      <c r="AU23" s="7">
        <v>0</v>
      </c>
      <c r="AV23" s="2">
        <v>32</v>
      </c>
      <c r="AW23" s="2">
        <v>32</v>
      </c>
      <c r="AX23" s="2">
        <v>32</v>
      </c>
      <c r="AY23" s="2">
        <v>32</v>
      </c>
      <c r="AZ23" s="2">
        <v>32</v>
      </c>
      <c r="BA23" s="2">
        <v>32</v>
      </c>
      <c r="BB23" s="2">
        <v>32</v>
      </c>
      <c r="BC23" s="53">
        <v>20</v>
      </c>
      <c r="BD23" s="3">
        <v>32</v>
      </c>
      <c r="BE23" s="53">
        <v>20</v>
      </c>
      <c r="BF23" s="53">
        <v>20</v>
      </c>
      <c r="BG23" s="7">
        <v>32</v>
      </c>
      <c r="BH23" s="53">
        <v>20</v>
      </c>
      <c r="BI23" s="7">
        <v>32</v>
      </c>
      <c r="BJ23" s="7">
        <v>32</v>
      </c>
      <c r="BK23" s="7">
        <v>32</v>
      </c>
      <c r="BL23" s="4">
        <v>38</v>
      </c>
      <c r="BM23" s="2">
        <v>40</v>
      </c>
      <c r="BN23" s="3">
        <v>38</v>
      </c>
      <c r="BO23" s="3">
        <v>29</v>
      </c>
      <c r="BP23" s="3">
        <v>29</v>
      </c>
      <c r="BQ23" s="3">
        <v>29</v>
      </c>
      <c r="BR23" s="2">
        <v>32</v>
      </c>
      <c r="BS23" s="3">
        <v>32</v>
      </c>
      <c r="BT23" s="4">
        <v>32</v>
      </c>
      <c r="BU23" s="52">
        <v>32</v>
      </c>
      <c r="BV23" s="52">
        <v>32</v>
      </c>
      <c r="BW23" s="52">
        <v>30</v>
      </c>
      <c r="BX23" s="58">
        <v>20</v>
      </c>
      <c r="BY23" s="52">
        <v>20</v>
      </c>
      <c r="BZ23" s="50">
        <v>25</v>
      </c>
      <c r="CA23" s="50">
        <v>20</v>
      </c>
      <c r="CB23" s="50">
        <v>21.5</v>
      </c>
      <c r="CC23" s="52">
        <v>21.5</v>
      </c>
      <c r="CD23" s="52">
        <v>21.5</v>
      </c>
      <c r="CE23" s="50">
        <v>23</v>
      </c>
      <c r="CF23" s="5">
        <v>25</v>
      </c>
      <c r="CG23" s="56">
        <v>25</v>
      </c>
      <c r="CH23" s="5">
        <v>0</v>
      </c>
      <c r="CI23" s="2">
        <v>0</v>
      </c>
      <c r="CJ23" s="2">
        <v>0</v>
      </c>
      <c r="CK23" s="3">
        <v>0</v>
      </c>
      <c r="CL23" s="3">
        <v>60</v>
      </c>
      <c r="CM23" s="3">
        <v>60</v>
      </c>
      <c r="CN23" s="3">
        <v>50</v>
      </c>
      <c r="CO23" s="3">
        <v>90</v>
      </c>
      <c r="CP23" s="7">
        <v>94</v>
      </c>
      <c r="CQ23" s="7">
        <v>90</v>
      </c>
      <c r="CR23" s="3">
        <v>90</v>
      </c>
      <c r="CS23" s="7">
        <v>77</v>
      </c>
      <c r="CT23" s="7">
        <v>56</v>
      </c>
      <c r="CU23" s="2">
        <v>60</v>
      </c>
      <c r="CV23" s="2">
        <v>75</v>
      </c>
      <c r="CW23" s="3">
        <v>72</v>
      </c>
      <c r="CX23" s="3">
        <v>70</v>
      </c>
      <c r="CY23" s="7">
        <v>56</v>
      </c>
      <c r="CZ23" s="2">
        <v>40</v>
      </c>
      <c r="DA23" s="7">
        <v>29</v>
      </c>
      <c r="DB23" s="54">
        <v>27</v>
      </c>
      <c r="DC23" s="2">
        <v>25</v>
      </c>
      <c r="DD23" s="2">
        <v>46</v>
      </c>
      <c r="DE23" s="2">
        <v>0</v>
      </c>
      <c r="DF23" s="2">
        <v>18</v>
      </c>
      <c r="DG23" s="2">
        <v>21.2</v>
      </c>
      <c r="DI23" s="2">
        <v>46</v>
      </c>
      <c r="DJ23" s="55">
        <v>12</v>
      </c>
      <c r="DK23" s="2">
        <v>20</v>
      </c>
    </row>
    <row r="24" spans="1:115" x14ac:dyDescent="0.35">
      <c r="A24" s="4" t="s">
        <v>344</v>
      </c>
      <c r="D24" s="52">
        <v>63.4</v>
      </c>
      <c r="E24" s="3">
        <v>54</v>
      </c>
      <c r="F24" s="2">
        <v>52</v>
      </c>
      <c r="G24" s="3">
        <v>48</v>
      </c>
      <c r="H24" s="3">
        <v>38.1</v>
      </c>
      <c r="I24" s="3">
        <v>40</v>
      </c>
      <c r="J24" s="4">
        <v>44.5</v>
      </c>
      <c r="K24" s="3">
        <v>38</v>
      </c>
      <c r="M24" s="61">
        <v>23.5</v>
      </c>
      <c r="N24" s="3">
        <v>34</v>
      </c>
      <c r="O24" s="3">
        <v>25.5</v>
      </c>
      <c r="P24" s="2">
        <v>25.5</v>
      </c>
      <c r="Q24" s="3">
        <v>25.5</v>
      </c>
      <c r="R24" s="3">
        <v>32</v>
      </c>
      <c r="S24" s="2">
        <v>39</v>
      </c>
      <c r="T24" s="7">
        <v>36</v>
      </c>
      <c r="U24" s="3"/>
      <c r="V24" s="2">
        <v>35.5</v>
      </c>
      <c r="W24" s="2">
        <v>39</v>
      </c>
      <c r="X24" s="2">
        <v>39</v>
      </c>
      <c r="Y24" s="3">
        <v>30</v>
      </c>
      <c r="Z24" s="3">
        <v>30</v>
      </c>
      <c r="AA24" s="3"/>
      <c r="AB24" s="2">
        <v>32.1</v>
      </c>
      <c r="AC24" s="3"/>
      <c r="AD24" s="4">
        <v>36</v>
      </c>
      <c r="AE24" s="7">
        <v>50</v>
      </c>
      <c r="AF24" s="2">
        <v>52</v>
      </c>
      <c r="AG24" s="3">
        <v>50</v>
      </c>
      <c r="AH24" s="3">
        <v>50</v>
      </c>
      <c r="AI24" s="3">
        <v>43</v>
      </c>
      <c r="AJ24" s="7">
        <v>48</v>
      </c>
      <c r="AK24" s="7">
        <v>52</v>
      </c>
      <c r="AL24" s="3">
        <v>54.9</v>
      </c>
      <c r="AM24" s="3">
        <v>49.2</v>
      </c>
      <c r="AN24" s="3">
        <v>52.4</v>
      </c>
      <c r="AO24" s="3">
        <v>41.6</v>
      </c>
      <c r="AP24" s="3">
        <v>39.700000000000003</v>
      </c>
      <c r="AQ24" s="3">
        <v>34.299999999999997</v>
      </c>
      <c r="AR24" s="3"/>
      <c r="AS24" s="2">
        <v>26.4</v>
      </c>
      <c r="AT24" s="2">
        <v>41.3</v>
      </c>
      <c r="AU24" s="2">
        <v>46</v>
      </c>
      <c r="AV24" s="2">
        <v>33.5</v>
      </c>
      <c r="AW24" s="2">
        <v>33.5</v>
      </c>
      <c r="AX24" s="2">
        <v>33.5</v>
      </c>
      <c r="AY24" s="2">
        <v>33.5</v>
      </c>
      <c r="AZ24" s="2">
        <v>33.5</v>
      </c>
      <c r="BA24" s="2">
        <v>33.5</v>
      </c>
      <c r="BB24" s="2">
        <v>33.5</v>
      </c>
      <c r="BC24" s="7">
        <v>29.5</v>
      </c>
      <c r="BD24" s="3">
        <v>33.5</v>
      </c>
      <c r="BE24" s="7">
        <v>29.5</v>
      </c>
      <c r="BF24" s="7">
        <v>29.5</v>
      </c>
      <c r="BG24" s="3">
        <v>34.5</v>
      </c>
      <c r="BH24" s="7">
        <v>29.5</v>
      </c>
      <c r="BI24" s="3">
        <v>34.5</v>
      </c>
      <c r="BJ24" s="3">
        <v>34.5</v>
      </c>
      <c r="BK24" s="3">
        <v>34.5</v>
      </c>
      <c r="BM24" s="2">
        <v>35.5</v>
      </c>
      <c r="BO24" s="7">
        <v>32</v>
      </c>
      <c r="BP24" s="7">
        <v>32</v>
      </c>
      <c r="BQ24" s="7">
        <v>32</v>
      </c>
      <c r="BS24" s="50">
        <v>31</v>
      </c>
      <c r="BT24" s="4">
        <v>31</v>
      </c>
      <c r="BX24" s="2">
        <v>39.6</v>
      </c>
      <c r="BY24" s="62">
        <v>39.6</v>
      </c>
      <c r="BZ24" s="63">
        <v>40.6</v>
      </c>
      <c r="CA24" s="64">
        <v>39.6</v>
      </c>
      <c r="CB24" s="3"/>
      <c r="CD24" s="3"/>
      <c r="CE24" s="7"/>
      <c r="CF24" s="5">
        <v>40.4</v>
      </c>
      <c r="CG24" s="56">
        <v>41.4</v>
      </c>
      <c r="CI24" s="2">
        <v>33</v>
      </c>
      <c r="CK24" s="3">
        <v>62</v>
      </c>
      <c r="CL24" s="3">
        <v>40</v>
      </c>
      <c r="CM24" s="3">
        <v>34</v>
      </c>
      <c r="CN24" s="3">
        <v>33.299999999999997</v>
      </c>
      <c r="CO24" s="2">
        <v>36.83</v>
      </c>
      <c r="CP24" s="7">
        <v>31.8</v>
      </c>
      <c r="CQ24" s="7">
        <v>34.9</v>
      </c>
      <c r="CR24" s="3">
        <v>33.299999999999997</v>
      </c>
      <c r="CS24" s="7">
        <v>49.2</v>
      </c>
      <c r="CT24" s="7">
        <v>28</v>
      </c>
      <c r="CU24" s="2">
        <v>41</v>
      </c>
      <c r="CV24" s="2">
        <v>44.5</v>
      </c>
      <c r="CW24" s="3">
        <v>43.7</v>
      </c>
      <c r="CX24" s="3">
        <v>37.1</v>
      </c>
      <c r="CY24" s="7">
        <v>13.5</v>
      </c>
      <c r="CZ24" s="2">
        <v>35.799999999999997</v>
      </c>
      <c r="DA24" s="3">
        <v>36.5</v>
      </c>
      <c r="DC24" s="2">
        <v>36.1</v>
      </c>
      <c r="DD24" s="2">
        <v>35</v>
      </c>
      <c r="DE24" s="2">
        <v>57.34</v>
      </c>
      <c r="DF24" s="2">
        <v>41.3</v>
      </c>
      <c r="DG24" s="2">
        <v>41</v>
      </c>
      <c r="DH24" s="2">
        <v>41.5</v>
      </c>
      <c r="DI24" s="2">
        <v>33</v>
      </c>
      <c r="DJ24" s="2">
        <v>41.6</v>
      </c>
      <c r="DK24" s="55">
        <v>29.5</v>
      </c>
    </row>
    <row r="25" spans="1:115" x14ac:dyDescent="0.35">
      <c r="A25" s="4" t="s">
        <v>345</v>
      </c>
      <c r="C25" s="3"/>
      <c r="D25" s="52">
        <v>13</v>
      </c>
      <c r="E25" s="3">
        <v>10</v>
      </c>
      <c r="F25" s="2">
        <v>9</v>
      </c>
      <c r="G25" s="53">
        <v>8</v>
      </c>
      <c r="H25" s="3">
        <v>9.5</v>
      </c>
      <c r="I25" s="3">
        <v>9</v>
      </c>
      <c r="J25" s="4">
        <v>10.199999999999999</v>
      </c>
      <c r="K25" s="3">
        <v>9</v>
      </c>
      <c r="M25" s="63">
        <v>8</v>
      </c>
      <c r="N25" s="3">
        <v>7</v>
      </c>
      <c r="O25" s="3">
        <v>8</v>
      </c>
      <c r="P25" s="2">
        <v>8</v>
      </c>
      <c r="Q25" s="3">
        <v>8</v>
      </c>
      <c r="R25" s="3">
        <v>9.3000000000000007</v>
      </c>
      <c r="S25" s="2">
        <v>9</v>
      </c>
      <c r="T25" s="3"/>
      <c r="U25" s="3"/>
      <c r="V25" s="2">
        <v>8.5</v>
      </c>
      <c r="W25" s="2">
        <v>10</v>
      </c>
      <c r="X25" s="2">
        <v>8.5</v>
      </c>
      <c r="Y25" s="3">
        <v>8</v>
      </c>
      <c r="Z25" s="3">
        <v>8</v>
      </c>
      <c r="AA25" s="3"/>
      <c r="AB25" s="2">
        <v>6.5</v>
      </c>
      <c r="AC25" s="3"/>
      <c r="AD25" s="4">
        <v>8</v>
      </c>
      <c r="AF25" s="2">
        <v>10.5</v>
      </c>
      <c r="AG25" s="3">
        <v>13</v>
      </c>
      <c r="AH25" s="3">
        <v>13</v>
      </c>
      <c r="AI25" s="3">
        <v>10</v>
      </c>
      <c r="AJ25" s="53">
        <v>12</v>
      </c>
      <c r="AK25" s="3"/>
      <c r="AL25" s="3">
        <v>14</v>
      </c>
      <c r="AM25" s="3">
        <v>10.4</v>
      </c>
      <c r="AN25" s="3">
        <v>10.4</v>
      </c>
      <c r="AO25" s="3"/>
      <c r="AP25" s="7">
        <v>7.9</v>
      </c>
      <c r="AQ25" s="3">
        <v>8.9</v>
      </c>
      <c r="AR25" s="3"/>
      <c r="AS25" s="2">
        <v>8.4</v>
      </c>
      <c r="AT25" s="55">
        <v>10.16</v>
      </c>
      <c r="AU25" s="35">
        <v>10.16</v>
      </c>
      <c r="AV25" s="3">
        <v>10.4</v>
      </c>
      <c r="AW25" s="3">
        <v>10.4</v>
      </c>
      <c r="AX25" s="3">
        <v>10.4</v>
      </c>
      <c r="AY25" s="3">
        <v>10.4</v>
      </c>
      <c r="AZ25" s="3">
        <v>10.4</v>
      </c>
      <c r="BA25" s="3">
        <v>10.4</v>
      </c>
      <c r="BB25" s="3">
        <v>10.4</v>
      </c>
      <c r="BC25" s="3"/>
      <c r="BD25" s="3">
        <v>10.4</v>
      </c>
      <c r="BE25" s="35"/>
      <c r="BG25" s="3">
        <v>10.4</v>
      </c>
      <c r="BH25" s="7">
        <v>10.050000000000001</v>
      </c>
      <c r="BI25" s="3">
        <v>10.4</v>
      </c>
      <c r="BJ25" s="3">
        <v>10.4</v>
      </c>
      <c r="BK25" s="3">
        <v>11.7</v>
      </c>
      <c r="BM25" s="52">
        <v>11.2</v>
      </c>
      <c r="BO25" s="3"/>
      <c r="BP25" s="3"/>
      <c r="BQ25" s="3"/>
      <c r="BS25" s="50">
        <v>9</v>
      </c>
      <c r="BT25" s="4">
        <v>9</v>
      </c>
      <c r="BU25" s="7"/>
      <c r="BV25" s="35"/>
      <c r="BW25" s="7"/>
      <c r="BX25" s="35">
        <v>10.75</v>
      </c>
      <c r="BY25" s="62">
        <v>10.75</v>
      </c>
      <c r="BZ25" s="7"/>
      <c r="CA25" s="62">
        <v>10.75</v>
      </c>
      <c r="CB25" s="7"/>
      <c r="CC25" s="35"/>
      <c r="CD25" s="7"/>
      <c r="CE25" s="7"/>
      <c r="CF25" s="5">
        <v>15.5</v>
      </c>
      <c r="CK25" s="50">
        <v>11.5</v>
      </c>
      <c r="CL25" s="3">
        <v>7.5</v>
      </c>
      <c r="CM25" s="3">
        <v>7</v>
      </c>
      <c r="CN25" s="3">
        <v>11.9</v>
      </c>
      <c r="CO25" s="3">
        <v>7.72</v>
      </c>
      <c r="CP25" s="7">
        <v>8.6999999999999993</v>
      </c>
      <c r="CQ25" s="61">
        <v>8.6999999999999993</v>
      </c>
      <c r="CR25" s="50">
        <v>7</v>
      </c>
      <c r="CS25" s="53">
        <v>12.4</v>
      </c>
      <c r="CT25" s="53">
        <v>7</v>
      </c>
      <c r="CU25" s="50">
        <v>7</v>
      </c>
      <c r="CV25" s="53">
        <v>12.1</v>
      </c>
      <c r="CW25" s="3">
        <v>11.1</v>
      </c>
      <c r="CX25" s="3">
        <v>11.2</v>
      </c>
      <c r="CY25" s="61">
        <v>4</v>
      </c>
      <c r="CZ25" s="35">
        <v>11.2</v>
      </c>
      <c r="DA25" s="3">
        <v>11.5</v>
      </c>
      <c r="DE25" s="2">
        <v>17.27</v>
      </c>
      <c r="DF25" s="2">
        <v>16</v>
      </c>
      <c r="DG25" s="2">
        <v>15.4</v>
      </c>
      <c r="DI25" s="2">
        <v>11.15</v>
      </c>
      <c r="DJ25" s="55">
        <v>13.5</v>
      </c>
    </row>
    <row r="26" spans="1:115" x14ac:dyDescent="0.35">
      <c r="A26" s="4" t="s">
        <v>346</v>
      </c>
      <c r="E26" s="3"/>
      <c r="G26" s="3"/>
      <c r="H26" s="3"/>
      <c r="I26" s="3"/>
      <c r="K26" s="3"/>
      <c r="M26" s="3"/>
      <c r="N26" s="3"/>
      <c r="O26" s="3"/>
      <c r="Q26" s="3"/>
      <c r="R26" s="3"/>
      <c r="T26" s="3"/>
      <c r="U26" s="3"/>
      <c r="Y26" s="3"/>
      <c r="Z26" s="3"/>
      <c r="AA26" s="3"/>
      <c r="AC26" s="3"/>
      <c r="AF26" s="2">
        <v>330</v>
      </c>
      <c r="AG26" s="7">
        <v>373</v>
      </c>
      <c r="AH26" s="7">
        <v>364</v>
      </c>
      <c r="AI26" s="3">
        <v>320</v>
      </c>
      <c r="AJ26" s="7"/>
      <c r="AK26" s="7"/>
      <c r="AL26" s="3"/>
      <c r="AM26" s="3"/>
      <c r="AN26" s="3">
        <v>359</v>
      </c>
      <c r="AO26" s="50">
        <v>300</v>
      </c>
      <c r="AP26" s="3">
        <v>274</v>
      </c>
      <c r="AQ26" s="3">
        <v>318</v>
      </c>
      <c r="AR26" s="3"/>
      <c r="AS26" s="2">
        <v>301</v>
      </c>
      <c r="AV26" s="2">
        <v>297</v>
      </c>
      <c r="AW26" s="3"/>
      <c r="AY26" s="35"/>
      <c r="BC26" s="3"/>
      <c r="BD26" s="3">
        <v>290</v>
      </c>
      <c r="BG26" s="3">
        <v>290</v>
      </c>
      <c r="BH26" s="35"/>
      <c r="BI26" s="3"/>
      <c r="BJ26" s="3"/>
      <c r="BK26" s="3"/>
      <c r="BO26" s="3"/>
      <c r="BS26" s="3"/>
      <c r="BT26" s="4">
        <v>240</v>
      </c>
      <c r="BY26" s="3"/>
      <c r="BZ26" s="3" t="s">
        <v>347</v>
      </c>
      <c r="CB26" s="3"/>
      <c r="CD26" s="3"/>
      <c r="CF26" s="5">
        <v>172</v>
      </c>
      <c r="CK26" s="3"/>
      <c r="CL26" s="3"/>
      <c r="CM26" s="3"/>
      <c r="CN26" s="3">
        <v>592</v>
      </c>
      <c r="CR26" s="3"/>
      <c r="CS26" s="3"/>
      <c r="CT26" s="3"/>
      <c r="CU26" s="2">
        <v>320</v>
      </c>
      <c r="CV26" s="2">
        <v>333</v>
      </c>
      <c r="CW26" s="3">
        <v>435</v>
      </c>
      <c r="CX26" s="3">
        <v>334</v>
      </c>
      <c r="CY26" s="3"/>
      <c r="CZ26" s="52">
        <v>360</v>
      </c>
      <c r="DA26" s="3">
        <v>214</v>
      </c>
      <c r="DI26" s="2">
        <v>400</v>
      </c>
      <c r="DK26" s="2">
        <v>222</v>
      </c>
    </row>
    <row r="27" spans="1:115" x14ac:dyDescent="0.35">
      <c r="A27" s="4" t="s">
        <v>348</v>
      </c>
      <c r="E27" s="50">
        <v>-3</v>
      </c>
      <c r="F27" s="50">
        <v>-3</v>
      </c>
      <c r="G27" s="3">
        <v>0</v>
      </c>
      <c r="H27" s="3"/>
      <c r="I27" s="50">
        <v>10</v>
      </c>
      <c r="J27" s="4">
        <v>10</v>
      </c>
      <c r="K27" s="3"/>
      <c r="M27" s="7">
        <v>10</v>
      </c>
      <c r="N27" s="3">
        <v>18</v>
      </c>
      <c r="O27" s="3">
        <v>10</v>
      </c>
      <c r="P27" s="2">
        <v>10</v>
      </c>
      <c r="Q27" s="3">
        <v>10</v>
      </c>
      <c r="R27" s="3">
        <v>7</v>
      </c>
      <c r="S27" s="2">
        <v>20</v>
      </c>
      <c r="T27" s="3"/>
      <c r="U27" s="7"/>
      <c r="V27" s="35">
        <v>20</v>
      </c>
      <c r="W27" s="52">
        <v>20</v>
      </c>
      <c r="X27" s="2">
        <v>15</v>
      </c>
      <c r="Y27" s="3">
        <v>23</v>
      </c>
      <c r="Z27" s="3">
        <v>35</v>
      </c>
      <c r="AA27" s="3"/>
      <c r="AB27" s="52">
        <v>20</v>
      </c>
      <c r="AC27" s="3"/>
      <c r="AG27" s="3">
        <v>20</v>
      </c>
      <c r="AH27" s="3">
        <v>20</v>
      </c>
      <c r="AI27" s="7">
        <v>42</v>
      </c>
      <c r="AJ27" s="7">
        <v>40</v>
      </c>
      <c r="AK27" s="7"/>
      <c r="AL27" s="3">
        <v>70</v>
      </c>
      <c r="AM27" s="3">
        <v>45</v>
      </c>
      <c r="AN27" s="3">
        <v>45</v>
      </c>
      <c r="AO27" s="3"/>
      <c r="AP27" s="3">
        <v>60</v>
      </c>
      <c r="AQ27" s="3">
        <v>45</v>
      </c>
      <c r="AR27" s="3"/>
      <c r="AS27" s="2">
        <v>46</v>
      </c>
      <c r="AT27" s="62">
        <v>50</v>
      </c>
      <c r="AU27" s="3">
        <v>50</v>
      </c>
      <c r="AV27" s="2">
        <v>58</v>
      </c>
      <c r="AW27" s="2">
        <v>58</v>
      </c>
      <c r="AX27" s="2">
        <v>58</v>
      </c>
      <c r="AY27" s="2">
        <v>58</v>
      </c>
      <c r="AZ27" s="2">
        <v>58</v>
      </c>
      <c r="BA27" s="2">
        <v>58</v>
      </c>
      <c r="BB27" s="2">
        <v>58</v>
      </c>
      <c r="BC27" s="3"/>
      <c r="BD27" s="65">
        <v>58</v>
      </c>
      <c r="BF27" s="3"/>
      <c r="BG27" s="2">
        <v>58</v>
      </c>
      <c r="BH27" s="35"/>
      <c r="BI27" s="2">
        <v>58</v>
      </c>
      <c r="BJ27" s="2">
        <v>58</v>
      </c>
      <c r="BK27" s="52">
        <v>58</v>
      </c>
      <c r="BN27" s="35"/>
      <c r="BO27" s="3"/>
      <c r="BR27" s="35"/>
      <c r="BS27" s="3"/>
      <c r="BY27" s="3"/>
      <c r="BZ27" s="3"/>
      <c r="CB27" s="3"/>
      <c r="CD27" s="3"/>
      <c r="CF27" s="66">
        <v>60</v>
      </c>
      <c r="CK27" s="3">
        <v>0</v>
      </c>
      <c r="CL27" s="3">
        <v>-3</v>
      </c>
      <c r="CM27" s="50">
        <v>3</v>
      </c>
      <c r="CN27" s="50">
        <v>5</v>
      </c>
      <c r="CO27" s="67">
        <v>12</v>
      </c>
      <c r="CP27" s="2">
        <v>5</v>
      </c>
      <c r="CQ27" s="54">
        <v>35.5</v>
      </c>
      <c r="CR27" s="3"/>
      <c r="CS27" s="7">
        <v>60</v>
      </c>
      <c r="CT27" s="7">
        <v>35</v>
      </c>
      <c r="CU27" s="2">
        <v>52</v>
      </c>
      <c r="CX27" s="3"/>
      <c r="CY27" s="3"/>
      <c r="DA27" s="3"/>
      <c r="DE27" s="68">
        <v>87</v>
      </c>
      <c r="DI27" s="2">
        <v>33</v>
      </c>
    </row>
    <row r="28" spans="1:115" x14ac:dyDescent="0.35">
      <c r="A28" s="4" t="s">
        <v>349</v>
      </c>
      <c r="E28" s="50">
        <v>35</v>
      </c>
      <c r="F28" s="50">
        <v>35</v>
      </c>
      <c r="G28" s="3">
        <v>35</v>
      </c>
      <c r="H28" s="53"/>
      <c r="I28" s="50">
        <v>62</v>
      </c>
      <c r="J28" s="4">
        <v>62</v>
      </c>
      <c r="K28" s="53"/>
      <c r="M28" s="7">
        <v>35</v>
      </c>
      <c r="N28" s="3">
        <v>50</v>
      </c>
      <c r="O28" s="3">
        <v>35</v>
      </c>
      <c r="P28" s="2">
        <v>35</v>
      </c>
      <c r="Q28" s="3">
        <v>35</v>
      </c>
      <c r="R28" s="3">
        <v>40</v>
      </c>
      <c r="S28" s="2">
        <v>50</v>
      </c>
      <c r="T28" s="7"/>
      <c r="U28" s="7"/>
      <c r="V28" s="35">
        <v>40</v>
      </c>
      <c r="W28" s="52">
        <v>60</v>
      </c>
      <c r="X28" s="2">
        <v>42</v>
      </c>
      <c r="Y28" s="3">
        <v>53</v>
      </c>
      <c r="Z28" s="3">
        <v>62</v>
      </c>
      <c r="AA28" s="3"/>
      <c r="AB28" s="52">
        <v>55</v>
      </c>
      <c r="AC28" s="3"/>
      <c r="AD28" s="69"/>
      <c r="AG28" s="3">
        <v>56</v>
      </c>
      <c r="AH28" s="3">
        <v>56</v>
      </c>
      <c r="AI28" s="53">
        <v>62</v>
      </c>
      <c r="AJ28" s="7">
        <v>70</v>
      </c>
      <c r="AK28" s="7"/>
      <c r="AL28" s="3">
        <v>90</v>
      </c>
      <c r="AM28" s="3">
        <v>65</v>
      </c>
      <c r="AN28" s="3">
        <v>65</v>
      </c>
      <c r="AO28" s="3"/>
      <c r="AP28" s="3">
        <v>80</v>
      </c>
      <c r="AQ28" s="3">
        <v>65</v>
      </c>
      <c r="AR28" s="3"/>
      <c r="AS28" s="2">
        <v>64</v>
      </c>
      <c r="AT28" s="55">
        <v>70</v>
      </c>
      <c r="AU28" s="35">
        <v>70</v>
      </c>
      <c r="AV28" s="2">
        <v>82</v>
      </c>
      <c r="AW28" s="2">
        <v>82</v>
      </c>
      <c r="AX28" s="2">
        <v>82</v>
      </c>
      <c r="AY28" s="2">
        <v>82</v>
      </c>
      <c r="AZ28" s="2">
        <v>82</v>
      </c>
      <c r="BA28" s="2">
        <v>82</v>
      </c>
      <c r="BB28" s="2">
        <v>82</v>
      </c>
      <c r="BC28" s="3"/>
      <c r="BD28" s="65">
        <v>82</v>
      </c>
      <c r="BF28" s="3"/>
      <c r="BG28" s="2">
        <v>82</v>
      </c>
      <c r="BH28" s="35"/>
      <c r="BI28" s="2">
        <v>82</v>
      </c>
      <c r="BJ28" s="2">
        <v>82</v>
      </c>
      <c r="BK28" s="52">
        <v>82</v>
      </c>
      <c r="BL28" s="70"/>
      <c r="BN28" s="35"/>
      <c r="BO28" s="3"/>
      <c r="BP28" s="35"/>
      <c r="BQ28" s="35"/>
      <c r="BR28" s="35"/>
      <c r="BS28" s="3"/>
      <c r="BU28" s="35"/>
      <c r="BV28" s="35"/>
      <c r="BW28" s="35"/>
      <c r="BX28" s="35"/>
      <c r="BY28" s="7"/>
      <c r="BZ28" s="3"/>
      <c r="CA28" s="7"/>
      <c r="CB28" s="7"/>
      <c r="CC28" s="35"/>
      <c r="CD28" s="3"/>
      <c r="CE28" s="7"/>
      <c r="CF28" s="66">
        <v>75</v>
      </c>
      <c r="CK28" s="3">
        <v>39</v>
      </c>
      <c r="CL28" s="3">
        <v>40</v>
      </c>
      <c r="CM28" s="50">
        <v>41</v>
      </c>
      <c r="CN28" s="50">
        <v>38</v>
      </c>
      <c r="CO28" s="67">
        <v>73</v>
      </c>
      <c r="CP28" s="2">
        <v>38</v>
      </c>
      <c r="CQ28" s="54">
        <v>51</v>
      </c>
      <c r="CR28" s="3"/>
      <c r="CS28" s="7">
        <v>80</v>
      </c>
      <c r="CT28" s="7">
        <v>62</v>
      </c>
      <c r="CU28" s="2">
        <v>83</v>
      </c>
      <c r="CW28" s="53"/>
      <c r="CX28" s="53"/>
      <c r="CY28" s="53"/>
      <c r="CZ28" s="51"/>
      <c r="DA28" s="53"/>
      <c r="DE28" s="68">
        <v>87</v>
      </c>
      <c r="DI28" s="2">
        <v>53</v>
      </c>
    </row>
    <row r="29" spans="1:115" x14ac:dyDescent="0.35">
      <c r="A29" s="4" t="s">
        <v>350</v>
      </c>
      <c r="E29" s="50">
        <v>61.5</v>
      </c>
      <c r="F29" s="50">
        <v>61.5</v>
      </c>
      <c r="G29" s="3">
        <v>50</v>
      </c>
      <c r="H29" s="3"/>
      <c r="I29" s="50">
        <v>50</v>
      </c>
      <c r="J29" s="4">
        <v>50</v>
      </c>
      <c r="K29" s="3"/>
      <c r="M29" s="3">
        <v>50</v>
      </c>
      <c r="N29" s="3">
        <v>58</v>
      </c>
      <c r="O29" s="3">
        <v>50</v>
      </c>
      <c r="P29" s="2">
        <v>50</v>
      </c>
      <c r="Q29" s="3">
        <v>50</v>
      </c>
      <c r="R29" s="3">
        <v>40</v>
      </c>
      <c r="S29" s="2">
        <v>50</v>
      </c>
      <c r="T29" s="3"/>
      <c r="U29" s="7"/>
      <c r="V29" s="35">
        <v>28</v>
      </c>
      <c r="W29" s="52">
        <v>60</v>
      </c>
      <c r="X29" s="2">
        <v>30</v>
      </c>
      <c r="Y29" s="3">
        <v>28</v>
      </c>
      <c r="Z29" s="3">
        <v>31</v>
      </c>
      <c r="AA29" s="3"/>
      <c r="AB29" s="52">
        <v>60</v>
      </c>
      <c r="AC29" s="3"/>
      <c r="AG29" s="3">
        <v>50</v>
      </c>
      <c r="AH29" s="3">
        <v>50</v>
      </c>
      <c r="AI29" s="7">
        <v>68</v>
      </c>
      <c r="AJ29" s="7"/>
      <c r="AK29" s="3"/>
      <c r="AL29" s="3">
        <v>75</v>
      </c>
      <c r="AM29" s="3">
        <v>65</v>
      </c>
      <c r="AN29" s="3">
        <v>65</v>
      </c>
      <c r="AO29" s="3"/>
      <c r="AP29" s="3">
        <v>80</v>
      </c>
      <c r="AQ29" s="3">
        <v>65</v>
      </c>
      <c r="AR29" s="3"/>
      <c r="AS29" s="2">
        <v>57</v>
      </c>
      <c r="AT29" s="62">
        <v>70</v>
      </c>
      <c r="AU29" s="7">
        <v>70</v>
      </c>
      <c r="AV29" s="2">
        <v>82</v>
      </c>
      <c r="AW29" s="2">
        <v>82</v>
      </c>
      <c r="AX29" s="2">
        <v>82</v>
      </c>
      <c r="AY29" s="2">
        <v>82</v>
      </c>
      <c r="AZ29" s="2">
        <v>82</v>
      </c>
      <c r="BA29" s="2">
        <v>82</v>
      </c>
      <c r="BB29" s="2">
        <v>82</v>
      </c>
      <c r="BC29" s="3"/>
      <c r="BD29" s="65">
        <v>82</v>
      </c>
      <c r="BF29" s="3"/>
      <c r="BG29" s="2">
        <v>82</v>
      </c>
      <c r="BH29" s="35"/>
      <c r="BI29" s="2">
        <v>82</v>
      </c>
      <c r="BJ29" s="2">
        <v>82</v>
      </c>
      <c r="BK29" s="52">
        <v>82</v>
      </c>
      <c r="BN29" s="35"/>
      <c r="BO29" s="3"/>
      <c r="BR29" s="35"/>
      <c r="BS29" s="3"/>
      <c r="BY29" s="3"/>
      <c r="BZ29" s="3"/>
      <c r="CB29" s="3"/>
      <c r="CD29" s="3"/>
      <c r="CF29" s="66">
        <v>80</v>
      </c>
      <c r="CK29" s="3">
        <v>50</v>
      </c>
      <c r="CL29" s="3">
        <v>56</v>
      </c>
      <c r="CM29" s="50">
        <v>68</v>
      </c>
      <c r="CN29" s="50">
        <v>35</v>
      </c>
      <c r="CO29" s="67">
        <v>60</v>
      </c>
      <c r="CP29" s="2">
        <v>35</v>
      </c>
      <c r="CQ29" s="54">
        <v>57</v>
      </c>
      <c r="CR29" s="3"/>
      <c r="CS29" s="7">
        <v>85</v>
      </c>
      <c r="CT29" s="7">
        <v>31</v>
      </c>
      <c r="CU29" s="2">
        <v>83</v>
      </c>
      <c r="CX29" s="3"/>
      <c r="CY29" s="3"/>
      <c r="DA29" s="3"/>
      <c r="DE29" s="68">
        <v>84</v>
      </c>
      <c r="DI29" s="2">
        <v>58</v>
      </c>
    </row>
    <row r="30" spans="1:115" x14ac:dyDescent="0.35">
      <c r="A30" s="4" t="s">
        <v>351</v>
      </c>
      <c r="E30" s="50">
        <v>12</v>
      </c>
      <c r="F30" s="50">
        <v>12</v>
      </c>
      <c r="G30" s="3">
        <v>9</v>
      </c>
      <c r="H30" s="3"/>
      <c r="I30" s="50">
        <v>15</v>
      </c>
      <c r="J30" s="4">
        <v>15</v>
      </c>
      <c r="K30" s="3"/>
      <c r="M30" s="7">
        <v>20</v>
      </c>
      <c r="N30" s="3">
        <v>25</v>
      </c>
      <c r="O30" s="3">
        <v>20</v>
      </c>
      <c r="P30" s="2">
        <v>20</v>
      </c>
      <c r="Q30" s="3">
        <v>20</v>
      </c>
      <c r="R30" s="3">
        <v>7</v>
      </c>
      <c r="S30" s="2">
        <v>20</v>
      </c>
      <c r="T30" s="3"/>
      <c r="U30" s="7"/>
      <c r="V30" s="35">
        <v>6</v>
      </c>
      <c r="W30" s="52">
        <v>20</v>
      </c>
      <c r="X30" s="2">
        <v>3</v>
      </c>
      <c r="Y30" s="3">
        <v>11.5</v>
      </c>
      <c r="Z30" s="3">
        <v>18</v>
      </c>
      <c r="AA30" s="3"/>
      <c r="AB30" s="52">
        <v>15</v>
      </c>
      <c r="AC30" s="3"/>
      <c r="AG30" s="3">
        <v>14</v>
      </c>
      <c r="AH30" s="3">
        <v>14</v>
      </c>
      <c r="AI30" s="7">
        <v>36</v>
      </c>
      <c r="AJ30" s="7"/>
      <c r="AK30" s="3"/>
      <c r="AL30" s="3">
        <v>49</v>
      </c>
      <c r="AM30" s="3">
        <v>45</v>
      </c>
      <c r="AN30" s="3">
        <v>45</v>
      </c>
      <c r="AO30" s="3"/>
      <c r="AP30" s="3">
        <v>50</v>
      </c>
      <c r="AQ30" s="3">
        <v>45</v>
      </c>
      <c r="AR30" s="3"/>
      <c r="AS30" s="2">
        <v>43</v>
      </c>
      <c r="AT30" s="62">
        <v>50</v>
      </c>
      <c r="AU30" s="7">
        <v>50</v>
      </c>
      <c r="AV30" s="2">
        <v>58</v>
      </c>
      <c r="AW30" s="2">
        <v>58</v>
      </c>
      <c r="AX30" s="2">
        <v>58</v>
      </c>
      <c r="AY30" s="2">
        <v>58</v>
      </c>
      <c r="AZ30" s="2">
        <v>58</v>
      </c>
      <c r="BA30" s="2">
        <v>58</v>
      </c>
      <c r="BB30" s="2">
        <v>58</v>
      </c>
      <c r="BC30" s="3"/>
      <c r="BD30" s="65">
        <v>58</v>
      </c>
      <c r="BF30" s="3"/>
      <c r="BG30" s="2">
        <v>58</v>
      </c>
      <c r="BH30" s="35"/>
      <c r="BI30" s="2">
        <v>58</v>
      </c>
      <c r="BJ30" s="2">
        <v>58</v>
      </c>
      <c r="BK30" s="52">
        <v>58</v>
      </c>
      <c r="BN30" s="35"/>
      <c r="BO30" s="3"/>
      <c r="BR30" s="35"/>
      <c r="BS30" s="3"/>
      <c r="BY30" s="3"/>
      <c r="BZ30" s="3"/>
      <c r="CB30" s="3"/>
      <c r="CD30" s="3"/>
      <c r="CF30" s="66">
        <v>55</v>
      </c>
      <c r="CK30" s="3">
        <v>0</v>
      </c>
      <c r="CL30" s="3">
        <v>12</v>
      </c>
      <c r="CM30" s="50">
        <v>13</v>
      </c>
      <c r="CN30" s="50">
        <v>8</v>
      </c>
      <c r="CO30" s="67">
        <v>25</v>
      </c>
      <c r="CP30" s="2">
        <v>8</v>
      </c>
      <c r="CQ30" s="54">
        <v>35.5</v>
      </c>
      <c r="CR30" s="3"/>
      <c r="CS30" s="7">
        <v>55</v>
      </c>
      <c r="CT30" s="7">
        <v>18</v>
      </c>
      <c r="CU30" s="2">
        <v>48</v>
      </c>
      <c r="CX30" s="3"/>
      <c r="CY30" s="3"/>
      <c r="DA30" s="3"/>
      <c r="DE30" s="68">
        <v>84</v>
      </c>
      <c r="DI30" s="2">
        <v>28</v>
      </c>
    </row>
    <row r="31" spans="1:115" x14ac:dyDescent="0.35">
      <c r="A31" s="4" t="s">
        <v>352</v>
      </c>
      <c r="D31" s="52">
        <v>200</v>
      </c>
      <c r="E31" s="50">
        <v>212</v>
      </c>
      <c r="F31" s="50">
        <v>212</v>
      </c>
      <c r="G31" s="3">
        <v>215</v>
      </c>
      <c r="H31" s="3">
        <v>235</v>
      </c>
      <c r="I31" s="50">
        <v>252</v>
      </c>
      <c r="J31" s="4">
        <v>252</v>
      </c>
      <c r="K31" s="50">
        <v>256</v>
      </c>
      <c r="M31" s="7">
        <v>225</v>
      </c>
      <c r="N31" s="3">
        <v>248</v>
      </c>
      <c r="O31" s="3">
        <v>225</v>
      </c>
      <c r="P31" s="2">
        <v>225</v>
      </c>
      <c r="Q31" s="3">
        <v>225</v>
      </c>
      <c r="R31" s="3">
        <v>227</v>
      </c>
      <c r="S31" s="2">
        <v>250</v>
      </c>
      <c r="T31" s="7"/>
      <c r="U31" s="7"/>
      <c r="V31" s="3">
        <v>240</v>
      </c>
      <c r="W31" s="52">
        <v>260</v>
      </c>
      <c r="X31" s="2">
        <v>237</v>
      </c>
      <c r="Y31" s="3">
        <v>256</v>
      </c>
      <c r="Z31" s="3">
        <v>277</v>
      </c>
      <c r="AA31" s="3"/>
      <c r="AB31" s="52">
        <v>255</v>
      </c>
      <c r="AC31" s="3"/>
      <c r="AD31" s="69">
        <v>290</v>
      </c>
      <c r="AF31" s="2">
        <v>310</v>
      </c>
      <c r="AG31" s="3">
        <v>256</v>
      </c>
      <c r="AH31" s="3">
        <v>256</v>
      </c>
      <c r="AI31" s="53">
        <v>284</v>
      </c>
      <c r="AJ31" s="7">
        <v>290</v>
      </c>
      <c r="AK31" s="3"/>
      <c r="AL31" s="3">
        <v>340</v>
      </c>
      <c r="AM31" s="3">
        <v>290</v>
      </c>
      <c r="AN31" s="3">
        <v>290</v>
      </c>
      <c r="AO31" s="3"/>
      <c r="AP31" s="3">
        <v>320</v>
      </c>
      <c r="AQ31" s="3">
        <v>290</v>
      </c>
      <c r="AR31" s="3"/>
      <c r="AS31" s="2">
        <v>290</v>
      </c>
      <c r="AT31" s="62">
        <v>300</v>
      </c>
      <c r="AU31" s="7">
        <v>300</v>
      </c>
      <c r="AV31" s="2">
        <v>320</v>
      </c>
      <c r="AW31" s="2">
        <v>320</v>
      </c>
      <c r="AX31" s="2">
        <v>320</v>
      </c>
      <c r="AY31" s="2">
        <v>320</v>
      </c>
      <c r="AZ31" s="2">
        <v>320</v>
      </c>
      <c r="BA31" s="2">
        <v>320</v>
      </c>
      <c r="BB31" s="2">
        <v>320</v>
      </c>
      <c r="BC31" s="62">
        <v>315</v>
      </c>
      <c r="BD31" s="65">
        <v>320</v>
      </c>
      <c r="BE31" s="55">
        <v>315</v>
      </c>
      <c r="BF31" s="62">
        <v>315</v>
      </c>
      <c r="BG31" s="2">
        <v>320</v>
      </c>
      <c r="BH31" s="55">
        <v>315</v>
      </c>
      <c r="BI31" s="2">
        <v>320</v>
      </c>
      <c r="BJ31" s="2">
        <v>320</v>
      </c>
      <c r="BK31" s="52">
        <v>320</v>
      </c>
      <c r="BL31" s="70"/>
      <c r="BM31" s="52">
        <v>320</v>
      </c>
      <c r="BN31" s="35"/>
      <c r="BO31" s="7"/>
      <c r="BP31" s="35"/>
      <c r="BQ31" s="35"/>
      <c r="BR31" s="35"/>
      <c r="BS31" s="50">
        <v>340</v>
      </c>
      <c r="BT31" s="69">
        <v>340</v>
      </c>
      <c r="BU31" s="35"/>
      <c r="BV31" s="35"/>
      <c r="BW31" s="35"/>
      <c r="BX31" s="55">
        <v>320</v>
      </c>
      <c r="BY31" s="55">
        <v>320</v>
      </c>
      <c r="BZ31" s="35"/>
      <c r="CA31" s="55">
        <v>320</v>
      </c>
      <c r="CB31" s="7"/>
      <c r="CC31" s="35"/>
      <c r="CD31" s="7"/>
      <c r="CE31" s="7"/>
      <c r="CF31" s="66">
        <v>315</v>
      </c>
      <c r="CK31" s="3">
        <v>219</v>
      </c>
      <c r="CL31" s="7">
        <v>217</v>
      </c>
      <c r="CM31" s="50">
        <v>224</v>
      </c>
      <c r="CN31" s="50">
        <v>223</v>
      </c>
      <c r="CO31" s="67">
        <v>265</v>
      </c>
      <c r="CP31" s="2">
        <v>223</v>
      </c>
      <c r="CQ31" s="54">
        <v>266.5</v>
      </c>
      <c r="CR31" s="50">
        <v>300</v>
      </c>
      <c r="CS31" s="53">
        <v>320</v>
      </c>
      <c r="CT31" s="53">
        <v>277</v>
      </c>
      <c r="CU31" s="2">
        <v>315</v>
      </c>
      <c r="CV31" s="2">
        <v>316</v>
      </c>
      <c r="CW31" s="3">
        <v>260</v>
      </c>
      <c r="CX31" s="3">
        <v>306</v>
      </c>
      <c r="CY31" s="61">
        <v>336</v>
      </c>
      <c r="CZ31" s="52">
        <v>320</v>
      </c>
      <c r="DA31" s="50">
        <v>340</v>
      </c>
      <c r="DE31" s="68">
        <v>354</v>
      </c>
      <c r="DI31" s="2">
        <v>266</v>
      </c>
      <c r="DJ31" s="55">
        <v>316</v>
      </c>
    </row>
    <row r="32" spans="1:115" x14ac:dyDescent="0.35">
      <c r="A32" s="4" t="s">
        <v>353</v>
      </c>
      <c r="E32" s="50">
        <v>253.5</v>
      </c>
      <c r="F32" s="50">
        <v>253.5</v>
      </c>
      <c r="G32" s="3">
        <v>239</v>
      </c>
      <c r="H32" s="3"/>
      <c r="I32" s="50">
        <v>245</v>
      </c>
      <c r="J32" s="4">
        <v>245</v>
      </c>
      <c r="K32" s="3"/>
      <c r="M32" s="7">
        <v>250</v>
      </c>
      <c r="N32" s="3">
        <v>263</v>
      </c>
      <c r="O32" s="3">
        <v>250</v>
      </c>
      <c r="P32" s="2">
        <v>250</v>
      </c>
      <c r="Q32" s="3">
        <v>250</v>
      </c>
      <c r="R32" s="3">
        <v>227</v>
      </c>
      <c r="S32" s="2">
        <v>250</v>
      </c>
      <c r="T32" s="3"/>
      <c r="U32" s="7"/>
      <c r="V32" s="2">
        <v>214</v>
      </c>
      <c r="W32" s="52">
        <v>260</v>
      </c>
      <c r="X32" s="2">
        <v>213</v>
      </c>
      <c r="Y32" s="3">
        <v>219.5</v>
      </c>
      <c r="Z32" s="3">
        <v>229</v>
      </c>
      <c r="AA32" s="3"/>
      <c r="AB32" s="52">
        <v>255</v>
      </c>
      <c r="AC32" s="3"/>
      <c r="AG32" s="3">
        <v>244</v>
      </c>
      <c r="AH32" s="3">
        <v>244</v>
      </c>
      <c r="AI32" s="7">
        <v>284</v>
      </c>
      <c r="AJ32" s="7"/>
      <c r="AK32" s="3"/>
      <c r="AL32" s="3">
        <v>304</v>
      </c>
      <c r="AM32" s="3">
        <v>290</v>
      </c>
      <c r="AN32" s="3">
        <v>290</v>
      </c>
      <c r="AO32" s="3"/>
      <c r="AP32" s="3">
        <v>310</v>
      </c>
      <c r="AQ32" s="3">
        <v>290</v>
      </c>
      <c r="AR32" s="3"/>
      <c r="AS32" s="2">
        <v>280</v>
      </c>
      <c r="AT32" s="62">
        <v>300</v>
      </c>
      <c r="AU32" s="3">
        <v>300</v>
      </c>
      <c r="AV32" s="2">
        <v>320</v>
      </c>
      <c r="AW32" s="2">
        <v>320</v>
      </c>
      <c r="AX32" s="2">
        <v>320</v>
      </c>
      <c r="AY32" s="2">
        <v>320</v>
      </c>
      <c r="AZ32" s="2">
        <v>320</v>
      </c>
      <c r="BA32" s="2">
        <v>320</v>
      </c>
      <c r="BB32" s="2">
        <v>320</v>
      </c>
      <c r="BC32" s="3"/>
      <c r="BD32" s="65">
        <v>320</v>
      </c>
      <c r="BF32" s="3"/>
      <c r="BG32" s="2">
        <v>320</v>
      </c>
      <c r="BH32" s="35"/>
      <c r="BI32" s="2">
        <v>320</v>
      </c>
      <c r="BJ32" s="2">
        <v>320</v>
      </c>
      <c r="BK32" s="52">
        <v>320</v>
      </c>
      <c r="BN32" s="35"/>
      <c r="BO32" s="3"/>
      <c r="BR32" s="35"/>
      <c r="BS32" s="3"/>
      <c r="BY32" s="3"/>
      <c r="BZ32" s="3"/>
      <c r="CB32" s="3"/>
      <c r="CD32" s="3"/>
      <c r="CF32" s="66">
        <v>315</v>
      </c>
      <c r="CK32" s="3">
        <v>230</v>
      </c>
      <c r="CL32" s="3">
        <v>248</v>
      </c>
      <c r="CM32" s="50">
        <v>261</v>
      </c>
      <c r="CN32" s="50">
        <v>223</v>
      </c>
      <c r="CO32" s="67">
        <v>265</v>
      </c>
      <c r="CP32" s="2">
        <v>223</v>
      </c>
      <c r="CQ32" s="54">
        <v>272.5</v>
      </c>
      <c r="CR32" s="3"/>
      <c r="CS32" s="7">
        <v>320</v>
      </c>
      <c r="CT32" s="7">
        <v>229</v>
      </c>
      <c r="CU32" s="2">
        <v>311</v>
      </c>
      <c r="CX32" s="3"/>
      <c r="CY32" s="3"/>
      <c r="DA32" s="3"/>
      <c r="DE32" s="68">
        <v>348</v>
      </c>
      <c r="DI32" s="2">
        <v>266</v>
      </c>
    </row>
    <row r="33" spans="1:115" x14ac:dyDescent="0.35">
      <c r="A33" s="4" t="s">
        <v>354</v>
      </c>
      <c r="E33" s="50">
        <v>9</v>
      </c>
      <c r="F33" s="50">
        <v>9</v>
      </c>
      <c r="G33" s="3">
        <v>9</v>
      </c>
      <c r="H33" s="3"/>
      <c r="I33" s="50">
        <v>25</v>
      </c>
      <c r="J33" s="4">
        <v>25</v>
      </c>
      <c r="K33" s="3"/>
      <c r="M33" s="7">
        <v>30</v>
      </c>
      <c r="N33" s="3">
        <v>43</v>
      </c>
      <c r="O33" s="3">
        <v>30</v>
      </c>
      <c r="P33" s="2">
        <v>30</v>
      </c>
      <c r="Q33" s="3">
        <v>30</v>
      </c>
      <c r="R33" s="3">
        <v>14</v>
      </c>
      <c r="S33" s="2">
        <v>40</v>
      </c>
      <c r="T33" s="3"/>
      <c r="U33" s="7"/>
      <c r="V33" s="2">
        <v>26</v>
      </c>
      <c r="W33" s="52">
        <v>40</v>
      </c>
      <c r="X33" s="2">
        <v>18</v>
      </c>
      <c r="Y33" s="3">
        <v>34.5</v>
      </c>
      <c r="Z33" s="3">
        <v>53</v>
      </c>
      <c r="AA33" s="3"/>
      <c r="AB33" s="52">
        <v>35</v>
      </c>
      <c r="AC33" s="3"/>
      <c r="AF33" s="2">
        <v>98</v>
      </c>
      <c r="AG33" s="3">
        <v>34</v>
      </c>
      <c r="AH33" s="3">
        <v>34</v>
      </c>
      <c r="AI33" s="7">
        <v>78</v>
      </c>
      <c r="AJ33" s="7"/>
      <c r="AK33" s="3"/>
      <c r="AL33" s="3">
        <v>119</v>
      </c>
      <c r="AM33" s="3">
        <v>90</v>
      </c>
      <c r="AN33" s="3">
        <v>90</v>
      </c>
      <c r="AO33" s="3"/>
      <c r="AP33" s="3">
        <v>110</v>
      </c>
      <c r="AQ33" s="3">
        <v>90</v>
      </c>
      <c r="AR33" s="3"/>
      <c r="AS33" s="2">
        <v>89</v>
      </c>
      <c r="AT33" s="62">
        <v>100</v>
      </c>
      <c r="AU33" s="3">
        <v>100</v>
      </c>
      <c r="AV33" s="2">
        <v>116</v>
      </c>
      <c r="AW33" s="2">
        <v>116</v>
      </c>
      <c r="AX33" s="2">
        <v>116</v>
      </c>
      <c r="AY33" s="2">
        <v>116</v>
      </c>
      <c r="AZ33" s="2">
        <v>116</v>
      </c>
      <c r="BA33" s="2">
        <v>116</v>
      </c>
      <c r="BB33" s="2">
        <v>116</v>
      </c>
      <c r="BC33" s="3"/>
      <c r="BD33" s="65">
        <v>116</v>
      </c>
      <c r="BF33" s="3"/>
      <c r="BG33" s="2">
        <v>116</v>
      </c>
      <c r="BH33" s="35"/>
      <c r="BI33" s="2">
        <v>116</v>
      </c>
      <c r="BJ33" s="2">
        <v>116</v>
      </c>
      <c r="BK33" s="52">
        <v>116</v>
      </c>
      <c r="BN33" s="35"/>
      <c r="BO33" s="3"/>
      <c r="BR33" s="35"/>
      <c r="BS33" s="3"/>
      <c r="BY33" s="3"/>
      <c r="BZ33" s="3"/>
      <c r="CB33" s="3"/>
      <c r="CD33" s="3"/>
      <c r="CF33" s="66">
        <v>115</v>
      </c>
      <c r="CK33" s="3">
        <v>0</v>
      </c>
      <c r="CL33" s="3">
        <v>9</v>
      </c>
      <c r="CM33" s="50">
        <v>16</v>
      </c>
      <c r="CN33" s="50">
        <v>13</v>
      </c>
      <c r="CO33" s="67">
        <v>37</v>
      </c>
      <c r="CP33" s="2">
        <v>13</v>
      </c>
      <c r="CQ33" s="54">
        <v>71</v>
      </c>
      <c r="CR33" s="3">
        <v>90</v>
      </c>
      <c r="CS33" s="7">
        <v>115</v>
      </c>
      <c r="CT33" s="7">
        <v>53</v>
      </c>
      <c r="CU33" s="2">
        <v>100</v>
      </c>
      <c r="CX33" s="3">
        <v>87</v>
      </c>
      <c r="CY33" s="3"/>
      <c r="DA33" s="3"/>
      <c r="DE33" s="68">
        <v>171</v>
      </c>
      <c r="DI33" s="2">
        <v>61</v>
      </c>
    </row>
    <row r="34" spans="1:115" x14ac:dyDescent="0.35">
      <c r="A34" s="4" t="s">
        <v>355</v>
      </c>
      <c r="D34" s="2">
        <v>64</v>
      </c>
      <c r="E34" s="3"/>
      <c r="G34" s="3">
        <v>48</v>
      </c>
      <c r="H34" s="3">
        <v>57.2</v>
      </c>
      <c r="I34" s="3">
        <v>40</v>
      </c>
      <c r="K34" s="3">
        <v>43</v>
      </c>
      <c r="M34" s="3"/>
      <c r="N34" s="3">
        <v>49</v>
      </c>
      <c r="O34" s="3"/>
      <c r="P34" s="2">
        <v>64</v>
      </c>
      <c r="Q34" s="3"/>
      <c r="R34" s="3"/>
      <c r="S34" s="2">
        <v>61</v>
      </c>
      <c r="T34" s="3"/>
      <c r="U34" s="3"/>
      <c r="V34" s="2">
        <v>63</v>
      </c>
      <c r="W34" s="2">
        <v>70</v>
      </c>
      <c r="X34" s="2">
        <v>67</v>
      </c>
      <c r="Y34" s="3">
        <v>60</v>
      </c>
      <c r="Z34" s="3">
        <v>60</v>
      </c>
      <c r="AA34" s="3"/>
      <c r="AB34" s="2">
        <v>55</v>
      </c>
      <c r="AC34" s="3"/>
      <c r="AD34" s="4">
        <v>52</v>
      </c>
      <c r="AE34" s="7">
        <v>60</v>
      </c>
      <c r="AF34" s="7">
        <v>60</v>
      </c>
      <c r="AG34" s="3">
        <v>51</v>
      </c>
      <c r="AH34" s="3">
        <v>51</v>
      </c>
      <c r="AI34" s="3">
        <v>60</v>
      </c>
      <c r="AJ34" s="7">
        <v>60</v>
      </c>
      <c r="AK34" s="7">
        <v>68</v>
      </c>
      <c r="AL34" s="3">
        <v>69.900000000000006</v>
      </c>
      <c r="AM34" s="3">
        <v>63.5</v>
      </c>
      <c r="AN34" s="3">
        <v>63.5</v>
      </c>
      <c r="AO34" s="3"/>
      <c r="AP34" s="7">
        <v>57.2</v>
      </c>
      <c r="AQ34" s="3">
        <v>50.8</v>
      </c>
      <c r="AR34" s="3"/>
      <c r="AS34" s="2">
        <v>50.8</v>
      </c>
      <c r="AT34" s="2">
        <v>58.4</v>
      </c>
      <c r="AU34" s="55">
        <v>58.4</v>
      </c>
      <c r="AV34" s="2">
        <v>60.3</v>
      </c>
      <c r="AW34" s="2">
        <v>60.3</v>
      </c>
      <c r="AX34" s="2">
        <v>60.3</v>
      </c>
      <c r="AY34" s="2">
        <v>60.3</v>
      </c>
      <c r="AZ34" s="2">
        <v>60.3</v>
      </c>
      <c r="BA34" s="2">
        <v>60.3</v>
      </c>
      <c r="BB34" s="2">
        <v>60.3</v>
      </c>
      <c r="BC34" s="3"/>
      <c r="BD34" s="3">
        <v>60.3</v>
      </c>
      <c r="BG34" s="2">
        <v>60.3</v>
      </c>
      <c r="BH34" s="35">
        <v>55</v>
      </c>
      <c r="BI34" s="2">
        <v>60.3</v>
      </c>
      <c r="BJ34" s="2">
        <v>60.3</v>
      </c>
      <c r="BK34" s="2">
        <v>60.3</v>
      </c>
      <c r="BM34" s="2">
        <v>48</v>
      </c>
      <c r="BO34" s="3"/>
      <c r="BS34" s="3"/>
      <c r="BX34" s="55">
        <v>57</v>
      </c>
      <c r="BY34" s="3"/>
      <c r="BZ34" s="3"/>
      <c r="CB34" s="3"/>
      <c r="CD34" s="3"/>
      <c r="CF34" s="5">
        <v>48</v>
      </c>
      <c r="CI34" s="2">
        <v>33</v>
      </c>
      <c r="CK34" s="3"/>
      <c r="CL34" s="3">
        <v>50</v>
      </c>
      <c r="CM34" s="3">
        <v>42</v>
      </c>
      <c r="CN34" s="3">
        <v>54</v>
      </c>
      <c r="CO34" s="2">
        <v>56.4</v>
      </c>
      <c r="CP34" s="2">
        <v>47.6</v>
      </c>
      <c r="CQ34" s="2">
        <v>22.2</v>
      </c>
      <c r="CR34" s="3"/>
      <c r="CS34" s="3"/>
      <c r="CT34" s="7">
        <v>55</v>
      </c>
      <c r="CU34" s="2">
        <v>60</v>
      </c>
      <c r="CW34" s="3">
        <v>60.3</v>
      </c>
      <c r="CX34" s="3">
        <v>58.3</v>
      </c>
      <c r="CY34" s="3"/>
      <c r="CZ34" s="2">
        <v>55</v>
      </c>
      <c r="DA34" s="53">
        <v>54</v>
      </c>
      <c r="DC34" s="2">
        <v>60</v>
      </c>
      <c r="DD34" s="2">
        <v>58</v>
      </c>
      <c r="DE34" s="2">
        <v>57.15</v>
      </c>
      <c r="DG34" s="2">
        <v>44</v>
      </c>
      <c r="DI34" s="2">
        <v>58</v>
      </c>
      <c r="DJ34" s="2">
        <v>46</v>
      </c>
    </row>
    <row r="35" spans="1:115" x14ac:dyDescent="0.35">
      <c r="A35" s="4" t="s">
        <v>356</v>
      </c>
      <c r="D35" s="2">
        <v>69</v>
      </c>
      <c r="E35" s="3"/>
      <c r="F35" s="2">
        <v>63</v>
      </c>
      <c r="G35" s="3">
        <v>48</v>
      </c>
      <c r="H35" s="3">
        <v>47.6</v>
      </c>
      <c r="I35" s="3">
        <v>40</v>
      </c>
      <c r="K35" s="3">
        <v>43</v>
      </c>
      <c r="M35" s="63"/>
      <c r="N35" s="50">
        <v>41</v>
      </c>
      <c r="O35" s="3"/>
      <c r="P35" s="2">
        <v>45</v>
      </c>
      <c r="Q35" s="3"/>
      <c r="R35" s="3"/>
      <c r="S35" s="2">
        <v>52</v>
      </c>
      <c r="T35" s="3"/>
      <c r="U35" s="3"/>
      <c r="V35" s="2">
        <v>59</v>
      </c>
      <c r="W35" s="2">
        <v>68</v>
      </c>
      <c r="X35" s="2">
        <v>66</v>
      </c>
      <c r="Y35" s="3">
        <v>54</v>
      </c>
      <c r="Z35" s="3">
        <v>54</v>
      </c>
      <c r="AA35" s="3"/>
      <c r="AB35" s="2">
        <v>41</v>
      </c>
      <c r="AC35" s="3"/>
      <c r="AD35" s="4">
        <v>46</v>
      </c>
      <c r="AE35" s="7">
        <v>50</v>
      </c>
      <c r="AF35" s="7">
        <v>50</v>
      </c>
      <c r="AG35" s="3">
        <v>55</v>
      </c>
      <c r="AH35" s="3">
        <v>55</v>
      </c>
      <c r="AI35" s="3">
        <v>50</v>
      </c>
      <c r="AJ35" s="7">
        <v>50.8</v>
      </c>
      <c r="AK35" s="7">
        <v>43.6</v>
      </c>
      <c r="AL35" s="3">
        <v>50.8</v>
      </c>
      <c r="AM35" s="3">
        <v>54</v>
      </c>
      <c r="AN35" s="3">
        <v>54</v>
      </c>
      <c r="AO35" s="3"/>
      <c r="AP35" s="7">
        <v>38.1</v>
      </c>
      <c r="AQ35" s="3">
        <v>41.3</v>
      </c>
      <c r="AR35" s="3"/>
      <c r="AS35" s="2">
        <v>41.3</v>
      </c>
      <c r="AT35" s="2">
        <v>50.8</v>
      </c>
      <c r="AU35" s="55">
        <v>50.8</v>
      </c>
      <c r="AV35" s="2">
        <v>49.2</v>
      </c>
      <c r="AW35" s="2">
        <v>49.2</v>
      </c>
      <c r="AX35" s="2">
        <v>49.2</v>
      </c>
      <c r="AY35" s="2">
        <v>49.2</v>
      </c>
      <c r="AZ35" s="2">
        <v>49.2</v>
      </c>
      <c r="BA35" s="2">
        <v>49.2</v>
      </c>
      <c r="BB35" s="2">
        <v>49.2</v>
      </c>
      <c r="BC35" s="3"/>
      <c r="BD35" s="3">
        <v>49.2</v>
      </c>
      <c r="BG35" s="2">
        <v>49.2</v>
      </c>
      <c r="BH35" s="35">
        <v>30</v>
      </c>
      <c r="BI35" s="2">
        <v>49.2</v>
      </c>
      <c r="BJ35" s="2">
        <v>49.2</v>
      </c>
      <c r="BK35" s="2">
        <v>49.2</v>
      </c>
      <c r="BM35" s="2">
        <v>45</v>
      </c>
      <c r="BO35" s="3"/>
      <c r="BS35" s="50">
        <v>46.5</v>
      </c>
      <c r="BT35" s="4">
        <v>46.5</v>
      </c>
      <c r="BX35" s="55">
        <v>45</v>
      </c>
      <c r="BY35" s="3"/>
      <c r="BZ35" s="3"/>
      <c r="CB35" s="3"/>
      <c r="CD35" s="3"/>
      <c r="CF35" s="5">
        <v>41</v>
      </c>
      <c r="CI35" s="2">
        <v>33</v>
      </c>
      <c r="CK35" s="3"/>
      <c r="CL35" s="3">
        <v>40</v>
      </c>
      <c r="CM35" s="3">
        <v>42</v>
      </c>
      <c r="CN35" s="3">
        <v>47.6</v>
      </c>
      <c r="CO35" s="2">
        <v>34.9</v>
      </c>
      <c r="CP35" s="2">
        <v>42.9</v>
      </c>
      <c r="CQ35" s="2">
        <v>33.299999999999997</v>
      </c>
      <c r="CR35" s="3"/>
      <c r="CS35" s="3"/>
      <c r="CT35" s="7">
        <v>48</v>
      </c>
      <c r="CU35" s="2">
        <v>50</v>
      </c>
      <c r="CW35" s="3">
        <v>54</v>
      </c>
      <c r="CX35" s="3">
        <v>53.6</v>
      </c>
      <c r="CY35" s="3"/>
      <c r="CZ35" s="2">
        <v>48</v>
      </c>
      <c r="DA35" s="3">
        <v>40</v>
      </c>
      <c r="DC35" s="2">
        <v>45</v>
      </c>
      <c r="DD35" s="2">
        <v>49</v>
      </c>
      <c r="DE35" s="2">
        <v>50.8</v>
      </c>
      <c r="DG35" s="2">
        <v>36</v>
      </c>
      <c r="DI35" s="2">
        <v>49</v>
      </c>
      <c r="DJ35" s="2">
        <v>34</v>
      </c>
      <c r="DK35" s="55">
        <v>34</v>
      </c>
    </row>
    <row r="36" spans="1:115" x14ac:dyDescent="0.35">
      <c r="A36" s="4" t="s">
        <v>357</v>
      </c>
      <c r="D36" s="2">
        <v>47</v>
      </c>
      <c r="E36" s="3"/>
      <c r="F36" s="2">
        <v>21</v>
      </c>
      <c r="G36" s="7">
        <v>24</v>
      </c>
      <c r="H36" s="7">
        <v>19</v>
      </c>
      <c r="I36" s="3">
        <v>14</v>
      </c>
      <c r="K36" s="3">
        <v>18</v>
      </c>
      <c r="M36" s="3"/>
      <c r="N36" s="3">
        <v>22</v>
      </c>
      <c r="O36" s="3"/>
      <c r="P36" s="2">
        <v>16</v>
      </c>
      <c r="Q36" s="3"/>
      <c r="R36" s="3"/>
      <c r="S36" s="2">
        <v>18</v>
      </c>
      <c r="T36" s="3"/>
      <c r="U36" s="3"/>
      <c r="V36" s="2">
        <v>22</v>
      </c>
      <c r="W36" s="2">
        <v>22</v>
      </c>
      <c r="X36" s="2">
        <v>25</v>
      </c>
      <c r="Y36" s="3">
        <v>20</v>
      </c>
      <c r="Z36" s="3">
        <v>20</v>
      </c>
      <c r="AA36" s="3"/>
      <c r="AB36" s="2">
        <v>19</v>
      </c>
      <c r="AC36" s="3"/>
      <c r="AD36" s="4">
        <v>19</v>
      </c>
      <c r="AE36" s="7">
        <v>25</v>
      </c>
      <c r="AF36" s="7">
        <v>25</v>
      </c>
      <c r="AG36" s="3">
        <v>21.5</v>
      </c>
      <c r="AH36" s="3">
        <v>21.5</v>
      </c>
      <c r="AI36" s="3">
        <v>22</v>
      </c>
      <c r="AJ36" s="7">
        <v>25</v>
      </c>
      <c r="AK36" s="3"/>
      <c r="AL36" s="3">
        <v>25.4</v>
      </c>
      <c r="AM36" s="3">
        <v>25.4</v>
      </c>
      <c r="AN36" s="3">
        <v>25.4</v>
      </c>
      <c r="AO36" s="3"/>
      <c r="AP36" s="7">
        <v>15.9</v>
      </c>
      <c r="AQ36" s="3">
        <v>15.9</v>
      </c>
      <c r="AR36" s="3"/>
      <c r="AS36" s="2">
        <v>15.9</v>
      </c>
      <c r="AT36" s="35">
        <v>22.2</v>
      </c>
      <c r="AU36" s="55">
        <v>22.2</v>
      </c>
      <c r="AV36" s="2">
        <v>20.6</v>
      </c>
      <c r="AW36" s="2">
        <v>20.6</v>
      </c>
      <c r="AX36" s="2">
        <v>20.6</v>
      </c>
      <c r="AY36" s="2">
        <v>20.6</v>
      </c>
      <c r="AZ36" s="2">
        <v>20.6</v>
      </c>
      <c r="BA36" s="2">
        <v>20.6</v>
      </c>
      <c r="BB36" s="2">
        <v>20.6</v>
      </c>
      <c r="BC36" s="3"/>
      <c r="BD36" s="3">
        <v>20.6</v>
      </c>
      <c r="BG36" s="2">
        <v>20.6</v>
      </c>
      <c r="BH36" s="35">
        <v>18</v>
      </c>
      <c r="BI36" s="2">
        <v>20.6</v>
      </c>
      <c r="BJ36" s="2">
        <v>20.6</v>
      </c>
      <c r="BK36" s="2">
        <v>20.6</v>
      </c>
      <c r="BO36" s="3"/>
      <c r="BS36" s="50">
        <v>22.5</v>
      </c>
      <c r="BT36" s="4">
        <v>22.5</v>
      </c>
      <c r="BY36" s="3"/>
      <c r="BZ36" s="3"/>
      <c r="CB36" s="3"/>
      <c r="CD36" s="3"/>
      <c r="CF36" s="5">
        <v>19</v>
      </c>
      <c r="CI36" s="2">
        <v>21</v>
      </c>
      <c r="CK36" s="3"/>
      <c r="CL36" s="3">
        <v>13</v>
      </c>
      <c r="CM36" s="3">
        <v>11</v>
      </c>
      <c r="CN36" s="3">
        <v>22.2</v>
      </c>
      <c r="CO36" s="2">
        <v>19.8</v>
      </c>
      <c r="CP36" s="2">
        <v>15.9</v>
      </c>
      <c r="CQ36" s="2">
        <v>19</v>
      </c>
      <c r="CR36" s="3"/>
      <c r="CS36" s="3"/>
      <c r="CT36" s="7">
        <v>19</v>
      </c>
      <c r="CV36" s="2">
        <v>20.6</v>
      </c>
      <c r="CW36" s="3">
        <v>27</v>
      </c>
      <c r="CX36" s="3">
        <v>25.4</v>
      </c>
      <c r="CY36" s="7">
        <v>9</v>
      </c>
      <c r="CZ36" s="2">
        <v>22</v>
      </c>
      <c r="DA36" s="3">
        <v>20</v>
      </c>
      <c r="DD36" s="2">
        <v>21</v>
      </c>
      <c r="DE36" s="54">
        <v>25.4</v>
      </c>
      <c r="DI36" s="2">
        <v>18</v>
      </c>
      <c r="DJ36" s="2">
        <v>17</v>
      </c>
      <c r="DK36" s="55">
        <v>17</v>
      </c>
    </row>
    <row r="37" spans="1:115" x14ac:dyDescent="0.35">
      <c r="A37" s="4" t="s">
        <v>358</v>
      </c>
      <c r="D37" s="2">
        <v>360</v>
      </c>
      <c r="E37" s="3"/>
      <c r="F37" s="2">
        <v>295</v>
      </c>
      <c r="G37" s="50">
        <v>330</v>
      </c>
      <c r="H37" s="7">
        <v>222.3</v>
      </c>
      <c r="I37" s="3">
        <v>225</v>
      </c>
      <c r="K37" s="3">
        <v>178</v>
      </c>
      <c r="M37" s="3"/>
      <c r="N37" s="3">
        <v>152</v>
      </c>
      <c r="O37" s="3"/>
      <c r="P37" s="2">
        <v>185</v>
      </c>
      <c r="Q37" s="3"/>
      <c r="R37" s="3"/>
      <c r="S37" s="2">
        <v>215</v>
      </c>
      <c r="T37" s="3"/>
      <c r="U37" s="3"/>
      <c r="V37" s="2">
        <v>168</v>
      </c>
      <c r="W37" s="2">
        <v>168</v>
      </c>
      <c r="X37" s="2">
        <v>167</v>
      </c>
      <c r="Y37" s="3">
        <v>155</v>
      </c>
      <c r="Z37" s="3">
        <v>158</v>
      </c>
      <c r="AA37" s="3"/>
      <c r="AB37" s="2">
        <v>110</v>
      </c>
      <c r="AC37" s="3"/>
      <c r="AD37" s="4">
        <v>147</v>
      </c>
      <c r="AE37" s="7">
        <v>142</v>
      </c>
      <c r="AF37" s="7">
        <v>142</v>
      </c>
      <c r="AG37" s="3">
        <v>137.5</v>
      </c>
      <c r="AH37" s="3">
        <v>137.5</v>
      </c>
      <c r="AI37" s="3">
        <v>135</v>
      </c>
      <c r="AJ37" s="7">
        <v>143</v>
      </c>
      <c r="AK37" s="7">
        <v>98</v>
      </c>
      <c r="AL37" s="7">
        <v>157.19999999999999</v>
      </c>
      <c r="AM37" s="7">
        <v>129.5</v>
      </c>
      <c r="AN37" s="7">
        <v>129.5</v>
      </c>
      <c r="AO37" s="3"/>
      <c r="AP37" s="3">
        <v>104.8</v>
      </c>
      <c r="AQ37" s="3">
        <v>129.5</v>
      </c>
      <c r="AR37" s="3"/>
      <c r="AS37" s="2">
        <v>106.7</v>
      </c>
      <c r="AT37" s="2">
        <v>160.1</v>
      </c>
      <c r="AU37" s="2">
        <v>160.1</v>
      </c>
      <c r="AV37" s="2">
        <v>132.80000000000001</v>
      </c>
      <c r="AW37" s="2">
        <v>132.80000000000001</v>
      </c>
      <c r="AX37" s="2">
        <v>132.80000000000001</v>
      </c>
      <c r="AY37" s="2">
        <v>132.80000000000001</v>
      </c>
      <c r="AZ37" s="2">
        <v>132.80000000000001</v>
      </c>
      <c r="BA37" s="2">
        <v>132.80000000000001</v>
      </c>
      <c r="BB37" s="2">
        <v>132.80000000000001</v>
      </c>
      <c r="BC37" s="3">
        <v>112</v>
      </c>
      <c r="BD37" s="3">
        <v>132.80000000000001</v>
      </c>
      <c r="BE37" s="7">
        <v>112</v>
      </c>
      <c r="BF37" s="7">
        <v>112</v>
      </c>
      <c r="BG37" s="2">
        <v>132.80000000000001</v>
      </c>
      <c r="BH37" s="35">
        <v>112</v>
      </c>
      <c r="BI37" s="2">
        <v>132.80000000000001</v>
      </c>
      <c r="BJ37" s="2">
        <v>132.80000000000001</v>
      </c>
      <c r="BK37" s="2">
        <v>132.80000000000001</v>
      </c>
      <c r="BM37" s="2">
        <v>153.6</v>
      </c>
      <c r="BN37" s="35"/>
      <c r="BO37" s="3"/>
      <c r="BS37" s="50">
        <v>112</v>
      </c>
      <c r="BT37" s="4">
        <v>112</v>
      </c>
      <c r="BX37" s="7"/>
      <c r="BY37" s="3"/>
      <c r="BZ37" s="3"/>
      <c r="CB37" s="3"/>
      <c r="CD37" s="3"/>
      <c r="CE37" s="50">
        <v>107</v>
      </c>
      <c r="CF37" s="5">
        <v>111</v>
      </c>
      <c r="CG37" s="56"/>
      <c r="CI37" s="2">
        <v>270</v>
      </c>
      <c r="CK37" s="50">
        <v>450</v>
      </c>
      <c r="CL37" s="3">
        <v>261</v>
      </c>
      <c r="CM37" s="3">
        <v>192</v>
      </c>
      <c r="CN37" s="3">
        <v>196.9</v>
      </c>
      <c r="CO37" s="2">
        <v>279</v>
      </c>
      <c r="CP37" s="2">
        <v>152.4</v>
      </c>
      <c r="CQ37" s="54">
        <v>176</v>
      </c>
      <c r="CR37" s="50">
        <v>208</v>
      </c>
      <c r="CS37" s="53"/>
      <c r="CT37" s="53">
        <v>143</v>
      </c>
      <c r="CU37" s="2">
        <v>142</v>
      </c>
      <c r="CV37" s="2">
        <v>146</v>
      </c>
      <c r="CW37" s="3">
        <v>190.5</v>
      </c>
      <c r="CX37" s="3">
        <v>133.4</v>
      </c>
      <c r="CY37" s="61">
        <v>63</v>
      </c>
      <c r="CZ37" s="35">
        <v>148</v>
      </c>
      <c r="DA37" s="7">
        <v>111</v>
      </c>
      <c r="DC37" s="2">
        <v>146.5</v>
      </c>
      <c r="DD37" s="2">
        <v>150</v>
      </c>
      <c r="DE37" s="57">
        <v>162.56</v>
      </c>
      <c r="DF37" s="2">
        <v>102.34</v>
      </c>
      <c r="DG37" s="2">
        <v>111</v>
      </c>
      <c r="DI37" s="2">
        <v>148</v>
      </c>
      <c r="DK37" s="55">
        <v>112</v>
      </c>
    </row>
    <row r="38" spans="1:115" x14ac:dyDescent="0.35">
      <c r="A38" s="3" t="s">
        <v>359</v>
      </c>
      <c r="B38" s="3"/>
      <c r="C38" s="3"/>
      <c r="D38" s="3">
        <v>169</v>
      </c>
      <c r="E38" s="3"/>
      <c r="F38" s="3">
        <v>93</v>
      </c>
      <c r="G38" s="50">
        <v>96</v>
      </c>
      <c r="H38" s="3"/>
      <c r="I38" s="3">
        <v>70</v>
      </c>
      <c r="K38" s="3">
        <v>68</v>
      </c>
      <c r="L38" s="3"/>
      <c r="M38" s="3"/>
      <c r="N38" s="3">
        <v>71</v>
      </c>
      <c r="O38" s="3"/>
      <c r="P38" s="3">
        <v>51</v>
      </c>
      <c r="Q38" s="3"/>
      <c r="R38" s="3"/>
      <c r="S38" s="3">
        <v>80</v>
      </c>
      <c r="T38" s="3"/>
      <c r="U38" s="3"/>
      <c r="V38" s="50">
        <v>94</v>
      </c>
      <c r="W38" s="50">
        <v>59</v>
      </c>
      <c r="X38" s="3">
        <v>96</v>
      </c>
      <c r="Y38" s="3">
        <v>87</v>
      </c>
      <c r="Z38" s="3">
        <v>87</v>
      </c>
      <c r="AA38" s="3"/>
      <c r="AB38" s="3">
        <v>67</v>
      </c>
      <c r="AC38" s="3"/>
      <c r="AD38" s="4">
        <v>66</v>
      </c>
      <c r="AE38" s="3"/>
      <c r="AF38" s="3">
        <v>88</v>
      </c>
      <c r="AG38" s="3">
        <v>87</v>
      </c>
      <c r="AH38" s="3">
        <v>87</v>
      </c>
      <c r="AI38" s="3">
        <v>81</v>
      </c>
      <c r="AJ38" s="53">
        <v>87</v>
      </c>
      <c r="AK38" s="3"/>
      <c r="AL38" s="3">
        <v>85</v>
      </c>
      <c r="AM38" s="3">
        <v>79</v>
      </c>
      <c r="AN38" s="3">
        <v>79</v>
      </c>
      <c r="AO38" s="3"/>
      <c r="AP38" s="3">
        <v>59</v>
      </c>
      <c r="AQ38" s="3">
        <v>57</v>
      </c>
      <c r="AR38" s="3"/>
      <c r="AS38" s="53">
        <v>57</v>
      </c>
      <c r="AT38" s="3">
        <v>70</v>
      </c>
      <c r="AU38" s="3"/>
      <c r="AV38" s="50">
        <v>55</v>
      </c>
      <c r="AW38" s="50">
        <v>55</v>
      </c>
      <c r="AX38" s="50">
        <v>55</v>
      </c>
      <c r="AY38" s="50">
        <v>55</v>
      </c>
      <c r="AZ38" s="50">
        <v>55</v>
      </c>
      <c r="BA38" s="50">
        <v>55</v>
      </c>
      <c r="BB38" s="50">
        <v>55</v>
      </c>
      <c r="BC38" s="3"/>
      <c r="BD38" s="3">
        <v>55</v>
      </c>
      <c r="BE38" s="7"/>
      <c r="BF38" s="3"/>
      <c r="BG38" s="7">
        <v>55</v>
      </c>
      <c r="BH38" s="7"/>
      <c r="BI38" s="7">
        <v>55</v>
      </c>
      <c r="BJ38" s="7">
        <v>55</v>
      </c>
      <c r="BK38" s="7">
        <v>55</v>
      </c>
      <c r="BM38" s="50">
        <v>60</v>
      </c>
      <c r="BN38" s="7"/>
      <c r="BO38" s="3"/>
      <c r="BP38" s="3"/>
      <c r="BQ38" s="3"/>
      <c r="BR38" s="7"/>
      <c r="BS38" s="50">
        <v>56</v>
      </c>
      <c r="BT38" s="4">
        <v>56</v>
      </c>
      <c r="BU38" s="3"/>
      <c r="BV38" s="3"/>
      <c r="BW38" s="3"/>
      <c r="BX38" s="62">
        <v>48</v>
      </c>
      <c r="BY38" s="3"/>
      <c r="BZ38" s="3"/>
      <c r="CB38" s="3"/>
      <c r="CC38" s="3"/>
      <c r="CD38" s="3"/>
      <c r="CE38" s="50">
        <v>47</v>
      </c>
      <c r="CF38" s="5">
        <v>45</v>
      </c>
      <c r="CI38" s="2">
        <v>148</v>
      </c>
      <c r="CK38" s="3">
        <v>200</v>
      </c>
      <c r="CL38" s="3"/>
      <c r="CM38" s="3">
        <v>73</v>
      </c>
      <c r="CN38" s="3">
        <v>68</v>
      </c>
      <c r="CO38" s="3">
        <v>83</v>
      </c>
      <c r="CP38" s="7">
        <v>55</v>
      </c>
      <c r="CQ38" s="61">
        <v>85</v>
      </c>
      <c r="CR38" s="50">
        <v>60</v>
      </c>
      <c r="CS38" s="53"/>
      <c r="CT38" s="53">
        <v>74</v>
      </c>
      <c r="CU38" s="3"/>
      <c r="CV38" s="3">
        <v>88</v>
      </c>
      <c r="CW38" s="7">
        <v>85</v>
      </c>
      <c r="CX38" s="3">
        <v>67</v>
      </c>
      <c r="CY38" s="63">
        <v>39</v>
      </c>
      <c r="CZ38" s="50">
        <v>75</v>
      </c>
      <c r="DA38" s="3">
        <v>45</v>
      </c>
      <c r="DE38" s="54">
        <v>52</v>
      </c>
      <c r="DI38" s="2">
        <v>36</v>
      </c>
      <c r="DJ38" s="2">
        <v>46.6</v>
      </c>
      <c r="DK38" s="55">
        <v>52</v>
      </c>
    </row>
    <row r="39" spans="1:115" x14ac:dyDescent="0.35">
      <c r="A39" s="4" t="s">
        <v>360</v>
      </c>
      <c r="B39" s="3"/>
      <c r="C39" s="3"/>
      <c r="D39" s="3"/>
      <c r="E39" s="3"/>
      <c r="F39" s="3">
        <v>90</v>
      </c>
      <c r="G39" s="7">
        <v>90</v>
      </c>
      <c r="H39" s="3"/>
      <c r="I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2">
        <v>74</v>
      </c>
      <c r="W39" s="35"/>
      <c r="Y39" s="7">
        <v>81</v>
      </c>
      <c r="Z39" s="3"/>
      <c r="AA39" s="3"/>
      <c r="AB39" s="2">
        <v>65</v>
      </c>
      <c r="AC39" s="3"/>
      <c r="AD39" s="70">
        <v>58</v>
      </c>
      <c r="AE39" s="3"/>
      <c r="AF39" s="2">
        <v>65</v>
      </c>
      <c r="AG39" s="3">
        <v>57</v>
      </c>
      <c r="AH39" s="3">
        <v>57</v>
      </c>
      <c r="AI39" s="7">
        <v>60</v>
      </c>
      <c r="AJ39" s="53">
        <v>64</v>
      </c>
      <c r="AK39" s="3"/>
      <c r="AL39" s="3"/>
      <c r="AM39" s="3"/>
      <c r="AN39" s="3"/>
      <c r="AO39" s="3"/>
      <c r="AP39" s="3"/>
      <c r="AQ39" s="3"/>
      <c r="AR39" s="3"/>
      <c r="AS39" s="7"/>
      <c r="AT39" s="7">
        <v>70</v>
      </c>
      <c r="AU39" s="3"/>
      <c r="AV39" s="50">
        <v>55</v>
      </c>
      <c r="AW39" s="50">
        <v>55</v>
      </c>
      <c r="AX39" s="50">
        <v>55</v>
      </c>
      <c r="AY39" s="50">
        <v>55</v>
      </c>
      <c r="AZ39" s="50">
        <v>55</v>
      </c>
      <c r="BA39" s="50">
        <v>55</v>
      </c>
      <c r="BB39" s="50">
        <v>55</v>
      </c>
      <c r="BC39" s="3"/>
      <c r="BD39" s="3">
        <v>55</v>
      </c>
      <c r="BE39" s="35"/>
      <c r="BF39" s="3"/>
      <c r="BG39" s="7">
        <v>55</v>
      </c>
      <c r="BH39" s="35"/>
      <c r="BI39" s="7">
        <v>55</v>
      </c>
      <c r="BJ39" s="7">
        <v>55</v>
      </c>
      <c r="BK39" s="7">
        <v>55</v>
      </c>
      <c r="BM39" s="50">
        <v>60</v>
      </c>
      <c r="BN39" s="35"/>
      <c r="BO39" s="3"/>
      <c r="BP39" s="3"/>
      <c r="BQ39" s="3"/>
      <c r="BR39" s="35"/>
      <c r="BS39" s="50">
        <v>56</v>
      </c>
      <c r="BT39" s="4">
        <v>56</v>
      </c>
      <c r="BU39" s="3"/>
      <c r="BV39" s="3"/>
      <c r="BW39" s="3"/>
      <c r="BX39" s="62">
        <v>33</v>
      </c>
      <c r="BY39" s="3"/>
      <c r="BZ39" s="3"/>
      <c r="CB39" s="3"/>
      <c r="CC39" s="3"/>
      <c r="CD39" s="3"/>
      <c r="CE39" s="50">
        <v>47</v>
      </c>
      <c r="CF39" s="5">
        <v>33</v>
      </c>
      <c r="CI39" s="2">
        <v>148</v>
      </c>
      <c r="CK39" s="3"/>
      <c r="CL39" s="3"/>
      <c r="CM39" s="3"/>
      <c r="CN39" s="3">
        <v>66</v>
      </c>
      <c r="CO39" s="3"/>
      <c r="CP39" s="7">
        <v>49</v>
      </c>
      <c r="CQ39" s="3"/>
      <c r="CR39" s="50">
        <v>47</v>
      </c>
      <c r="CS39" s="53"/>
      <c r="CT39" s="53">
        <v>58</v>
      </c>
      <c r="CX39" s="3"/>
      <c r="CY39" s="3"/>
      <c r="CZ39" s="35"/>
      <c r="DA39" s="3"/>
    </row>
    <row r="40" spans="1:115" s="46" customFormat="1" ht="15" thickBot="1" x14ac:dyDescent="0.4">
      <c r="A40" s="45" t="s">
        <v>361</v>
      </c>
      <c r="F40" s="46">
        <v>90</v>
      </c>
      <c r="G40" s="71">
        <v>90</v>
      </c>
      <c r="J40" s="45"/>
      <c r="V40" s="72">
        <v>74</v>
      </c>
      <c r="W40" s="71"/>
      <c r="Y40" s="46">
        <v>81</v>
      </c>
      <c r="AB40" s="46">
        <v>65</v>
      </c>
      <c r="AD40" s="45"/>
      <c r="AF40" s="46">
        <v>65</v>
      </c>
      <c r="AG40" s="46">
        <v>57</v>
      </c>
      <c r="AH40" s="46">
        <v>57</v>
      </c>
      <c r="AI40" s="46">
        <v>60</v>
      </c>
      <c r="AJ40" s="73">
        <v>64</v>
      </c>
      <c r="AS40" s="71"/>
      <c r="AT40" s="46">
        <v>53</v>
      </c>
      <c r="AV40" s="72">
        <v>55</v>
      </c>
      <c r="AW40" s="72">
        <v>55</v>
      </c>
      <c r="AX40" s="72">
        <v>55</v>
      </c>
      <c r="AY40" s="72">
        <v>55</v>
      </c>
      <c r="AZ40" s="72">
        <v>55</v>
      </c>
      <c r="BA40" s="72">
        <v>55</v>
      </c>
      <c r="BB40" s="72">
        <v>55</v>
      </c>
      <c r="BD40" s="46">
        <v>55</v>
      </c>
      <c r="BG40" s="71">
        <v>55</v>
      </c>
      <c r="BH40" s="71"/>
      <c r="BI40" s="71">
        <v>55</v>
      </c>
      <c r="BJ40" s="71">
        <v>55</v>
      </c>
      <c r="BK40" s="71">
        <v>55</v>
      </c>
      <c r="BL40" s="45"/>
      <c r="BM40" s="72">
        <v>42</v>
      </c>
      <c r="BN40" s="71"/>
      <c r="BR40" s="71"/>
      <c r="BS40" s="72">
        <v>56</v>
      </c>
      <c r="BT40" s="45">
        <v>56</v>
      </c>
      <c r="BX40" s="71"/>
      <c r="CE40" s="72">
        <v>35</v>
      </c>
      <c r="CF40" s="47"/>
      <c r="CG40" s="5"/>
      <c r="CH40" s="47"/>
      <c r="CI40" s="46">
        <v>148</v>
      </c>
      <c r="CN40" s="46">
        <v>55</v>
      </c>
      <c r="CP40" s="46">
        <v>49</v>
      </c>
      <c r="CR40" s="72">
        <v>33</v>
      </c>
      <c r="CS40" s="73"/>
      <c r="CT40" s="73">
        <v>58</v>
      </c>
      <c r="CZ40" s="71"/>
    </row>
    <row r="41" spans="1:115" x14ac:dyDescent="0.35">
      <c r="A41" s="6" t="s">
        <v>362</v>
      </c>
      <c r="E41" s="3"/>
      <c r="G41" s="3"/>
      <c r="H41" s="3"/>
      <c r="I41" s="3"/>
      <c r="K41" s="3"/>
      <c r="N41" s="3"/>
      <c r="O41" s="3"/>
      <c r="Q41" s="3"/>
      <c r="R41" s="3"/>
      <c r="T41" s="3"/>
      <c r="U41" s="3"/>
      <c r="Y41" s="3"/>
      <c r="Z41" s="3"/>
      <c r="AA41" s="3"/>
      <c r="AC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BC41" s="3"/>
      <c r="BD41" s="49"/>
      <c r="BO41" s="3"/>
      <c r="BS41" s="3"/>
      <c r="BY41" s="3"/>
      <c r="BZ41" s="3"/>
      <c r="CB41" s="3"/>
      <c r="CD41" s="3"/>
      <c r="CK41" s="3"/>
      <c r="CL41" s="3"/>
      <c r="CM41" s="3"/>
      <c r="CN41" s="3"/>
      <c r="CR41" s="3"/>
      <c r="CS41" s="3"/>
      <c r="CT41" s="3"/>
      <c r="CX41" s="3"/>
      <c r="CY41" s="3"/>
      <c r="DA41" s="3"/>
    </row>
    <row r="42" spans="1:115" x14ac:dyDescent="0.35">
      <c r="A42" s="4" t="s">
        <v>363</v>
      </c>
      <c r="B42" s="2" t="s">
        <v>364</v>
      </c>
      <c r="C42" s="2" t="s">
        <v>364</v>
      </c>
      <c r="D42" s="2" t="s">
        <v>364</v>
      </c>
      <c r="E42" s="2" t="s">
        <v>364</v>
      </c>
      <c r="F42" s="2" t="s">
        <v>364</v>
      </c>
      <c r="G42" s="3" t="s">
        <v>365</v>
      </c>
      <c r="H42" s="3" t="s">
        <v>366</v>
      </c>
      <c r="I42" s="3" t="s">
        <v>366</v>
      </c>
      <c r="J42" s="4" t="s">
        <v>366</v>
      </c>
      <c r="K42" s="3" t="s">
        <v>367</v>
      </c>
      <c r="L42" s="2" t="s">
        <v>368</v>
      </c>
      <c r="M42" s="2" t="s">
        <v>368</v>
      </c>
      <c r="N42" s="2" t="s">
        <v>368</v>
      </c>
      <c r="O42" s="2" t="s">
        <v>368</v>
      </c>
      <c r="P42" s="2" t="s">
        <v>368</v>
      </c>
      <c r="Q42" s="2" t="s">
        <v>368</v>
      </c>
      <c r="R42" s="2" t="s">
        <v>368</v>
      </c>
      <c r="S42" s="2" t="s">
        <v>368</v>
      </c>
      <c r="T42" s="2" t="s">
        <v>368</v>
      </c>
      <c r="U42" s="2" t="s">
        <v>368</v>
      </c>
      <c r="V42" s="7" t="s">
        <v>369</v>
      </c>
      <c r="W42" s="7" t="s">
        <v>369</v>
      </c>
      <c r="X42" s="7" t="s">
        <v>370</v>
      </c>
      <c r="Y42" s="7" t="s">
        <v>371</v>
      </c>
      <c r="Z42" s="7" t="s">
        <v>371</v>
      </c>
      <c r="AA42" s="3" t="s">
        <v>372</v>
      </c>
      <c r="AB42" s="2" t="s">
        <v>373</v>
      </c>
      <c r="AC42" s="3" t="s">
        <v>372</v>
      </c>
      <c r="AD42" s="4" t="s">
        <v>372</v>
      </c>
      <c r="AE42" s="2" t="s">
        <v>374</v>
      </c>
      <c r="AF42" s="2" t="s">
        <v>374</v>
      </c>
      <c r="AG42" s="3" t="s">
        <v>375</v>
      </c>
      <c r="AH42" s="3" t="s">
        <v>375</v>
      </c>
      <c r="AI42" s="3" t="s">
        <v>376</v>
      </c>
      <c r="AJ42" s="39" t="s">
        <v>377</v>
      </c>
      <c r="AK42" s="3" t="s">
        <v>366</v>
      </c>
      <c r="AL42" s="3" t="s">
        <v>378</v>
      </c>
      <c r="AM42" s="3" t="s">
        <v>366</v>
      </c>
      <c r="AN42" s="3" t="s">
        <v>366</v>
      </c>
      <c r="AO42" s="3" t="s">
        <v>379</v>
      </c>
      <c r="AP42" s="3" t="s">
        <v>379</v>
      </c>
      <c r="AQ42" s="3" t="s">
        <v>379</v>
      </c>
      <c r="AR42" s="3" t="s">
        <v>379</v>
      </c>
      <c r="AS42" s="3" t="s">
        <v>379</v>
      </c>
      <c r="AT42" s="3" t="s">
        <v>379</v>
      </c>
      <c r="AU42" s="3" t="s">
        <v>379</v>
      </c>
      <c r="AV42" s="3" t="s">
        <v>379</v>
      </c>
      <c r="AW42" s="3" t="s">
        <v>379</v>
      </c>
      <c r="AX42" s="3" t="s">
        <v>379</v>
      </c>
      <c r="AY42" s="3" t="s">
        <v>379</v>
      </c>
      <c r="AZ42" s="3" t="s">
        <v>379</v>
      </c>
      <c r="BA42" s="3" t="s">
        <v>379</v>
      </c>
      <c r="BB42" s="3" t="s">
        <v>379</v>
      </c>
      <c r="BC42" s="3" t="s">
        <v>379</v>
      </c>
      <c r="BD42" s="3" t="s">
        <v>379</v>
      </c>
      <c r="BE42" s="3" t="s">
        <v>379</v>
      </c>
      <c r="BF42" s="3" t="s">
        <v>379</v>
      </c>
      <c r="BG42" s="3" t="s">
        <v>379</v>
      </c>
      <c r="BH42" s="3" t="s">
        <v>379</v>
      </c>
      <c r="BI42" s="3" t="s">
        <v>379</v>
      </c>
      <c r="BJ42" s="3" t="s">
        <v>379</v>
      </c>
      <c r="BK42" s="3" t="s">
        <v>379</v>
      </c>
      <c r="BL42" s="4" t="s">
        <v>379</v>
      </c>
      <c r="BM42" s="2" t="s">
        <v>380</v>
      </c>
      <c r="BN42" s="3" t="s">
        <v>379</v>
      </c>
      <c r="BO42" s="2" t="s">
        <v>380</v>
      </c>
      <c r="BP42" s="2" t="s">
        <v>380</v>
      </c>
      <c r="BQ42" s="2" t="s">
        <v>380</v>
      </c>
      <c r="BR42" s="2" t="s">
        <v>380</v>
      </c>
      <c r="BS42" s="3" t="s">
        <v>381</v>
      </c>
      <c r="BT42" s="4" t="s">
        <v>382</v>
      </c>
      <c r="BU42" s="2" t="s">
        <v>380</v>
      </c>
      <c r="BV42" s="2" t="s">
        <v>380</v>
      </c>
      <c r="BW42" s="2" t="s">
        <v>380</v>
      </c>
      <c r="BX42" s="2" t="s">
        <v>379</v>
      </c>
      <c r="BY42" s="3" t="s">
        <v>379</v>
      </c>
      <c r="BZ42" s="3" t="s">
        <v>379</v>
      </c>
      <c r="CA42" s="3" t="s">
        <v>379</v>
      </c>
      <c r="CB42" s="3" t="s">
        <v>379</v>
      </c>
      <c r="CC42" s="3" t="s">
        <v>379</v>
      </c>
      <c r="CD42" s="3" t="s">
        <v>379</v>
      </c>
      <c r="CE42" s="3" t="s">
        <v>379</v>
      </c>
      <c r="CF42" s="5" t="s">
        <v>379</v>
      </c>
      <c r="CG42" s="5" t="s">
        <v>383</v>
      </c>
      <c r="CH42" s="5" t="s">
        <v>366</v>
      </c>
      <c r="CI42" s="2" t="s">
        <v>366</v>
      </c>
      <c r="CJ42" s="2" t="s">
        <v>366</v>
      </c>
      <c r="CK42" s="3" t="s">
        <v>366</v>
      </c>
      <c r="CL42" s="3" t="s">
        <v>366</v>
      </c>
      <c r="CM42" s="3" t="s">
        <v>366</v>
      </c>
      <c r="CN42" s="3" t="s">
        <v>366</v>
      </c>
      <c r="CO42" s="2" t="s">
        <v>366</v>
      </c>
      <c r="CP42" s="2" t="s">
        <v>376</v>
      </c>
      <c r="CQ42" s="2" t="s">
        <v>384</v>
      </c>
      <c r="CR42" s="39" t="s">
        <v>385</v>
      </c>
      <c r="CS42" s="38" t="s">
        <v>384</v>
      </c>
      <c r="CT42" s="38" t="s">
        <v>371</v>
      </c>
      <c r="CU42" s="2" t="s">
        <v>386</v>
      </c>
      <c r="CV42" s="74" t="s">
        <v>387</v>
      </c>
      <c r="CW42" s="3" t="s">
        <v>376</v>
      </c>
      <c r="CX42" s="3" t="s">
        <v>376</v>
      </c>
      <c r="CY42" s="74" t="s">
        <v>387</v>
      </c>
      <c r="CZ42" s="2" t="s">
        <v>379</v>
      </c>
      <c r="DA42" s="2" t="s">
        <v>379</v>
      </c>
      <c r="DB42" s="2" t="s">
        <v>379</v>
      </c>
      <c r="DC42" s="2" t="s">
        <v>366</v>
      </c>
      <c r="DD42" s="2" t="s">
        <v>366</v>
      </c>
      <c r="DE42" s="75" t="s">
        <v>388</v>
      </c>
      <c r="DF42" s="76" t="s">
        <v>389</v>
      </c>
      <c r="DG42" s="76" t="s">
        <v>389</v>
      </c>
      <c r="DH42" s="2" t="s">
        <v>379</v>
      </c>
      <c r="DI42" s="2" t="s">
        <v>390</v>
      </c>
      <c r="DJ42" s="2" t="s">
        <v>379</v>
      </c>
      <c r="DK42" s="2" t="s">
        <v>379</v>
      </c>
    </row>
    <row r="43" spans="1:115" x14ac:dyDescent="0.35">
      <c r="A43" s="3" t="s">
        <v>391</v>
      </c>
      <c r="B43" s="2">
        <v>1</v>
      </c>
      <c r="C43" s="2">
        <v>1</v>
      </c>
      <c r="D43" s="2">
        <v>1</v>
      </c>
      <c r="E43" s="3">
        <v>1</v>
      </c>
      <c r="F43" s="2">
        <v>1</v>
      </c>
      <c r="G43" s="3">
        <v>1</v>
      </c>
      <c r="H43" s="3">
        <v>1</v>
      </c>
      <c r="I43" s="2">
        <v>1</v>
      </c>
      <c r="J43" s="4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4">
        <v>1</v>
      </c>
      <c r="AE43" s="2">
        <v>1</v>
      </c>
      <c r="AF43" s="2">
        <v>1</v>
      </c>
      <c r="AG43" s="2">
        <v>1.1200000000000001</v>
      </c>
      <c r="AH43" s="2">
        <v>1.1200000000000001</v>
      </c>
      <c r="AI43" s="2">
        <v>1.1200000000000001</v>
      </c>
      <c r="AJ43" s="2">
        <v>1.1200000000000001</v>
      </c>
      <c r="AK43" s="3">
        <v>1</v>
      </c>
      <c r="AL43" s="2">
        <v>1</v>
      </c>
      <c r="AM43" s="2">
        <v>1</v>
      </c>
      <c r="AN43" s="2">
        <v>1</v>
      </c>
      <c r="AO43" s="3">
        <v>1</v>
      </c>
      <c r="AP43" s="2">
        <v>1</v>
      </c>
      <c r="AQ43" s="3">
        <v>1</v>
      </c>
      <c r="AR43" s="3">
        <v>1</v>
      </c>
      <c r="AS43" s="2">
        <v>1</v>
      </c>
      <c r="AT43" s="2">
        <v>1</v>
      </c>
      <c r="AU43" s="3">
        <v>1</v>
      </c>
      <c r="AV43" s="2">
        <v>1</v>
      </c>
      <c r="AW43" s="2">
        <v>1</v>
      </c>
      <c r="AX43" s="2">
        <v>1</v>
      </c>
      <c r="AY43" s="2">
        <v>1</v>
      </c>
      <c r="AZ43" s="2">
        <v>1</v>
      </c>
      <c r="BA43" s="2">
        <v>1</v>
      </c>
      <c r="BB43" s="2">
        <v>1</v>
      </c>
      <c r="BC43" s="3">
        <v>1</v>
      </c>
      <c r="BD43" s="3">
        <v>1</v>
      </c>
      <c r="BE43" s="2">
        <v>1</v>
      </c>
      <c r="BF43" s="3">
        <v>1</v>
      </c>
      <c r="BG43" s="2">
        <v>1</v>
      </c>
      <c r="BH43" s="3">
        <v>1</v>
      </c>
      <c r="BI43" s="2">
        <v>1</v>
      </c>
      <c r="BJ43" s="2">
        <v>1</v>
      </c>
      <c r="BK43" s="2">
        <v>1</v>
      </c>
      <c r="BL43" s="4">
        <v>1</v>
      </c>
      <c r="BM43" s="2">
        <v>1</v>
      </c>
      <c r="BN43" s="2">
        <v>1</v>
      </c>
      <c r="BO43" s="3">
        <v>1</v>
      </c>
      <c r="BP43" s="3">
        <v>1</v>
      </c>
      <c r="BQ43" s="3">
        <v>1</v>
      </c>
      <c r="BR43" s="2">
        <v>1</v>
      </c>
      <c r="BS43" s="3">
        <v>1</v>
      </c>
      <c r="BT43" s="4">
        <v>1</v>
      </c>
      <c r="BU43" s="2">
        <v>1</v>
      </c>
      <c r="BV43" s="2">
        <v>1</v>
      </c>
      <c r="BW43" s="2">
        <v>1</v>
      </c>
      <c r="BX43" s="2">
        <v>1</v>
      </c>
      <c r="BY43" s="3">
        <v>1</v>
      </c>
      <c r="BZ43" s="3">
        <v>1</v>
      </c>
      <c r="CA43" s="3">
        <v>1</v>
      </c>
      <c r="CB43" s="3">
        <v>1</v>
      </c>
      <c r="CC43" s="3">
        <v>1</v>
      </c>
      <c r="CD43" s="3">
        <v>1</v>
      </c>
      <c r="CE43" s="3">
        <v>1</v>
      </c>
      <c r="CF43" s="5">
        <v>1</v>
      </c>
      <c r="CG43" s="5">
        <v>1</v>
      </c>
      <c r="CH43" s="5">
        <v>1</v>
      </c>
      <c r="CI43" s="2">
        <v>1</v>
      </c>
      <c r="CJ43" s="2">
        <v>1</v>
      </c>
      <c r="CK43" s="3">
        <v>1</v>
      </c>
      <c r="CL43" s="3">
        <v>1</v>
      </c>
      <c r="CM43" s="2">
        <v>1</v>
      </c>
      <c r="CN43" s="3">
        <v>1</v>
      </c>
      <c r="CO43" s="2">
        <v>1</v>
      </c>
      <c r="CP43" s="2">
        <v>1</v>
      </c>
      <c r="CQ43" s="2">
        <v>1</v>
      </c>
      <c r="CR43" s="3">
        <v>1.1200000000000001</v>
      </c>
      <c r="CS43" s="7">
        <v>1</v>
      </c>
      <c r="CT43" s="53">
        <v>1</v>
      </c>
      <c r="CU43" s="2">
        <v>1</v>
      </c>
      <c r="CV43" s="2">
        <v>1</v>
      </c>
      <c r="CW43" s="3">
        <v>1.1200000000000001</v>
      </c>
      <c r="CX43" s="2">
        <v>1.1200000000000001</v>
      </c>
      <c r="CY43" s="2">
        <v>1</v>
      </c>
      <c r="CZ43" s="2">
        <v>1</v>
      </c>
      <c r="DA43" s="3">
        <v>1</v>
      </c>
      <c r="DB43" s="2">
        <v>1</v>
      </c>
      <c r="DC43" s="2">
        <v>1</v>
      </c>
      <c r="DD43" s="2">
        <v>1</v>
      </c>
      <c r="DE43" s="2">
        <v>1</v>
      </c>
      <c r="DF43" s="2">
        <v>1</v>
      </c>
      <c r="DG43" s="2">
        <v>1</v>
      </c>
      <c r="DH43" s="2">
        <v>1</v>
      </c>
      <c r="DI43" s="2">
        <v>1</v>
      </c>
      <c r="DJ43" s="2">
        <v>1</v>
      </c>
      <c r="DK43" s="2">
        <v>1</v>
      </c>
    </row>
    <row r="44" spans="1:115" s="3" customFormat="1" x14ac:dyDescent="0.35">
      <c r="A44" s="3" t="s">
        <v>392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4">
        <v>1</v>
      </c>
      <c r="K44" s="3">
        <v>1.73</v>
      </c>
      <c r="L44" s="3">
        <v>1.5</v>
      </c>
      <c r="M44" s="7">
        <v>1.68</v>
      </c>
      <c r="N44" s="3">
        <v>1.5</v>
      </c>
      <c r="O44" s="3">
        <v>1.68</v>
      </c>
      <c r="P44" s="3">
        <v>1.68</v>
      </c>
      <c r="Q44" s="3">
        <v>1.68</v>
      </c>
      <c r="R44" s="3">
        <v>1.68</v>
      </c>
      <c r="S44" s="3">
        <v>1.73</v>
      </c>
      <c r="T44" s="3">
        <v>1.77</v>
      </c>
      <c r="U44" s="3">
        <v>1.76</v>
      </c>
      <c r="V44" s="3">
        <v>2.1</v>
      </c>
      <c r="W44" s="3">
        <v>1.95</v>
      </c>
      <c r="X44" s="3">
        <v>1.77</v>
      </c>
      <c r="Y44" s="3">
        <v>2.4300000000000002</v>
      </c>
      <c r="Z44" s="3">
        <v>2.29</v>
      </c>
      <c r="AA44" s="50">
        <v>3.2</v>
      </c>
      <c r="AB44" s="3">
        <v>2.6</v>
      </c>
      <c r="AC44" s="53">
        <v>3.42</v>
      </c>
      <c r="AD44" s="4">
        <v>3.9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  <c r="AL44" s="3">
        <v>1</v>
      </c>
      <c r="AM44" s="3">
        <v>1</v>
      </c>
      <c r="AN44" s="3">
        <v>1</v>
      </c>
      <c r="AO44" s="3">
        <v>1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1</v>
      </c>
      <c r="BF44" s="3">
        <v>1</v>
      </c>
      <c r="BG44" s="3">
        <v>1</v>
      </c>
      <c r="BH44" s="3">
        <v>1</v>
      </c>
      <c r="BI44" s="3">
        <v>1</v>
      </c>
      <c r="BJ44" s="3">
        <v>1</v>
      </c>
      <c r="BK44" s="3">
        <v>1</v>
      </c>
      <c r="BL44" s="69">
        <v>2.7</v>
      </c>
      <c r="BM44" s="3">
        <v>3.3</v>
      </c>
      <c r="BN44" s="3">
        <v>2.7</v>
      </c>
      <c r="BO44" s="3">
        <v>3.2</v>
      </c>
      <c r="BP44" s="3">
        <v>3.3</v>
      </c>
      <c r="BQ44" s="3">
        <v>3.4</v>
      </c>
      <c r="BR44" s="3">
        <v>5</v>
      </c>
      <c r="BS44" s="3">
        <v>3.95</v>
      </c>
      <c r="BT44" s="4">
        <v>2.4700000000000002</v>
      </c>
      <c r="BU44" s="3">
        <v>1</v>
      </c>
      <c r="BV44" s="3">
        <v>1</v>
      </c>
      <c r="BW44" s="3">
        <v>1</v>
      </c>
      <c r="BX44" s="3">
        <v>1</v>
      </c>
      <c r="BY44" s="3">
        <v>1</v>
      </c>
      <c r="BZ44" s="3">
        <v>1</v>
      </c>
      <c r="CA44" s="3">
        <v>1</v>
      </c>
      <c r="CB44" s="3">
        <v>1</v>
      </c>
      <c r="CC44" s="3">
        <v>1</v>
      </c>
      <c r="CD44" s="3">
        <v>1</v>
      </c>
      <c r="CE44" s="3">
        <v>1</v>
      </c>
      <c r="CF44" s="5">
        <v>1</v>
      </c>
      <c r="CG44" s="5">
        <v>1</v>
      </c>
      <c r="CH44" s="5">
        <v>1</v>
      </c>
      <c r="CI44" s="3">
        <v>1</v>
      </c>
      <c r="CJ44" s="3">
        <v>1</v>
      </c>
      <c r="CK44" s="3">
        <v>1</v>
      </c>
      <c r="CL44" s="3">
        <v>1</v>
      </c>
      <c r="CM44" s="3">
        <v>1</v>
      </c>
      <c r="CN44" s="3">
        <v>1</v>
      </c>
      <c r="CO44" s="3">
        <v>1</v>
      </c>
      <c r="CP44" s="7">
        <v>3.04</v>
      </c>
      <c r="CQ44" s="7">
        <v>1</v>
      </c>
      <c r="CR44" s="3">
        <v>1</v>
      </c>
      <c r="CS44" s="7">
        <v>1</v>
      </c>
      <c r="CT44" s="53">
        <v>2.56</v>
      </c>
      <c r="CU44" s="3">
        <v>1</v>
      </c>
      <c r="CV44" s="7">
        <v>1</v>
      </c>
      <c r="CW44" s="3">
        <v>1</v>
      </c>
      <c r="CX44" s="3">
        <v>1</v>
      </c>
      <c r="CY44" s="7">
        <v>1</v>
      </c>
      <c r="CZ44" s="3">
        <v>1</v>
      </c>
      <c r="DA44" s="3">
        <v>1</v>
      </c>
      <c r="DB44" s="3">
        <v>1</v>
      </c>
      <c r="DC44" s="3">
        <v>1</v>
      </c>
      <c r="DD44" s="3">
        <v>1</v>
      </c>
      <c r="DE44" s="7">
        <v>1</v>
      </c>
      <c r="DF44" s="7">
        <v>1</v>
      </c>
      <c r="DG44" s="7">
        <v>1</v>
      </c>
      <c r="DH44" s="7">
        <v>1</v>
      </c>
      <c r="DI44" s="7">
        <v>0.92</v>
      </c>
      <c r="DJ44" s="7">
        <v>1</v>
      </c>
      <c r="DK44" s="7">
        <v>1</v>
      </c>
    </row>
    <row r="45" spans="1:115" s="46" customFormat="1" ht="15" thickBot="1" x14ac:dyDescent="0.4">
      <c r="A45" s="46" t="s">
        <v>393</v>
      </c>
      <c r="B45" s="46">
        <v>1</v>
      </c>
      <c r="C45" s="46">
        <v>1</v>
      </c>
      <c r="D45" s="46">
        <v>1</v>
      </c>
      <c r="E45" s="46">
        <v>1</v>
      </c>
      <c r="F45" s="46">
        <v>1</v>
      </c>
      <c r="G45" s="46">
        <v>1</v>
      </c>
      <c r="H45" s="46">
        <v>1</v>
      </c>
      <c r="I45" s="46">
        <v>1</v>
      </c>
      <c r="J45" s="45">
        <v>1</v>
      </c>
      <c r="K45" s="46">
        <v>1.43</v>
      </c>
      <c r="L45" s="46">
        <v>1.44</v>
      </c>
      <c r="M45" s="46">
        <v>1.52</v>
      </c>
      <c r="N45" s="46">
        <v>1.44</v>
      </c>
      <c r="O45" s="46">
        <v>1.52</v>
      </c>
      <c r="P45" s="46">
        <v>1.52</v>
      </c>
      <c r="Q45" s="46">
        <v>1.52</v>
      </c>
      <c r="R45" s="46">
        <v>1.52</v>
      </c>
      <c r="S45" s="46">
        <v>1.52</v>
      </c>
      <c r="T45" s="46">
        <v>1.56</v>
      </c>
      <c r="U45" s="46">
        <v>1.55</v>
      </c>
      <c r="V45" s="46">
        <v>1.75</v>
      </c>
      <c r="W45" s="46">
        <v>1.69</v>
      </c>
      <c r="X45" s="46">
        <v>1.77</v>
      </c>
      <c r="Y45" s="46">
        <v>1.94</v>
      </c>
      <c r="Z45" s="46">
        <v>2.29</v>
      </c>
      <c r="AA45" s="46">
        <v>2.4300000000000002</v>
      </c>
      <c r="AB45" s="46">
        <v>2.12</v>
      </c>
      <c r="AC45" s="46">
        <v>2.5499999999999998</v>
      </c>
      <c r="AD45" s="45">
        <v>2.86</v>
      </c>
      <c r="AE45" s="46">
        <v>1</v>
      </c>
      <c r="AF45" s="46">
        <v>1</v>
      </c>
      <c r="AG45" s="46">
        <v>1</v>
      </c>
      <c r="AH45" s="46">
        <v>1</v>
      </c>
      <c r="AI45" s="46">
        <v>1</v>
      </c>
      <c r="AJ45" s="46">
        <v>1</v>
      </c>
      <c r="AK45" s="46">
        <v>1</v>
      </c>
      <c r="AL45" s="46">
        <v>1</v>
      </c>
      <c r="AM45" s="46">
        <v>1</v>
      </c>
      <c r="AN45" s="46">
        <v>1</v>
      </c>
      <c r="AO45" s="46">
        <v>1</v>
      </c>
      <c r="AP45" s="46">
        <v>1</v>
      </c>
      <c r="AQ45" s="46">
        <v>1</v>
      </c>
      <c r="AR45" s="46">
        <v>1</v>
      </c>
      <c r="AS45" s="46">
        <v>1</v>
      </c>
      <c r="AT45" s="46">
        <v>1</v>
      </c>
      <c r="AU45" s="46">
        <v>1</v>
      </c>
      <c r="AV45" s="46">
        <v>1</v>
      </c>
      <c r="AW45" s="46">
        <v>1</v>
      </c>
      <c r="AX45" s="46">
        <v>1</v>
      </c>
      <c r="AY45" s="46">
        <v>1</v>
      </c>
      <c r="AZ45" s="46">
        <v>1</v>
      </c>
      <c r="BA45" s="46">
        <v>1</v>
      </c>
      <c r="BB45" s="46">
        <v>1</v>
      </c>
      <c r="BC45" s="46">
        <v>1</v>
      </c>
      <c r="BD45" s="46">
        <v>1</v>
      </c>
      <c r="BE45" s="46">
        <v>1</v>
      </c>
      <c r="BF45" s="46">
        <v>1</v>
      </c>
      <c r="BG45" s="46">
        <v>1</v>
      </c>
      <c r="BH45" s="46">
        <v>1</v>
      </c>
      <c r="BI45" s="46">
        <v>1</v>
      </c>
      <c r="BJ45" s="46">
        <v>1</v>
      </c>
      <c r="BK45" s="46">
        <v>1</v>
      </c>
      <c r="BL45" s="45">
        <v>2.48</v>
      </c>
      <c r="BM45" s="46">
        <v>3.04</v>
      </c>
      <c r="BN45" s="46">
        <v>2.48</v>
      </c>
      <c r="BO45" s="46">
        <v>2.94</v>
      </c>
      <c r="BP45" s="46">
        <v>3.04</v>
      </c>
      <c r="BQ45" s="46">
        <v>3.13</v>
      </c>
      <c r="BR45" s="46">
        <v>4.5999999999999996</v>
      </c>
      <c r="BS45" s="46">
        <v>3.63</v>
      </c>
      <c r="BT45" s="45">
        <v>2.27</v>
      </c>
      <c r="BU45" s="46">
        <v>1</v>
      </c>
      <c r="BV45" s="46">
        <v>1</v>
      </c>
      <c r="BW45" s="46">
        <v>1</v>
      </c>
      <c r="BX45" s="46">
        <v>1</v>
      </c>
      <c r="BY45" s="46">
        <v>1</v>
      </c>
      <c r="BZ45" s="46">
        <v>1</v>
      </c>
      <c r="CA45" s="46">
        <v>1</v>
      </c>
      <c r="CB45" s="46">
        <v>1</v>
      </c>
      <c r="CC45" s="46">
        <v>1</v>
      </c>
      <c r="CD45" s="46">
        <v>1</v>
      </c>
      <c r="CE45" s="46">
        <v>1</v>
      </c>
      <c r="CF45" s="47">
        <v>1</v>
      </c>
      <c r="CG45" s="47">
        <v>1</v>
      </c>
      <c r="CH45" s="47">
        <v>1</v>
      </c>
      <c r="CI45" s="46">
        <v>1</v>
      </c>
      <c r="CJ45" s="46">
        <v>1</v>
      </c>
      <c r="CK45" s="46">
        <v>1</v>
      </c>
      <c r="CL45" s="46">
        <v>1</v>
      </c>
      <c r="CM45" s="46">
        <v>1</v>
      </c>
      <c r="CN45" s="46">
        <v>1</v>
      </c>
      <c r="CO45" s="46">
        <v>1</v>
      </c>
      <c r="CP45" s="77">
        <v>2.2999999999999998</v>
      </c>
      <c r="CQ45" s="46">
        <v>1</v>
      </c>
      <c r="CR45" s="46">
        <v>1</v>
      </c>
      <c r="CS45" s="46">
        <v>1</v>
      </c>
      <c r="CT45" s="46">
        <v>2.56</v>
      </c>
      <c r="CU45" s="46">
        <v>1</v>
      </c>
      <c r="CV45" s="46">
        <v>1</v>
      </c>
      <c r="CW45" s="46">
        <v>1</v>
      </c>
      <c r="CX45" s="46">
        <v>1</v>
      </c>
      <c r="CY45" s="46">
        <v>1</v>
      </c>
      <c r="CZ45" s="46">
        <v>1</v>
      </c>
      <c r="DA45" s="46">
        <v>1</v>
      </c>
      <c r="DB45" s="46">
        <v>1</v>
      </c>
      <c r="DC45" s="46">
        <v>1</v>
      </c>
      <c r="DD45" s="46">
        <v>1</v>
      </c>
      <c r="DE45" s="46">
        <v>1</v>
      </c>
      <c r="DF45" s="46">
        <v>1</v>
      </c>
      <c r="DG45" s="46">
        <v>1</v>
      </c>
      <c r="DH45" s="46">
        <v>1</v>
      </c>
      <c r="DI45" s="46">
        <v>0.92</v>
      </c>
      <c r="DJ45" s="46">
        <v>1</v>
      </c>
      <c r="DK45" s="46">
        <v>1</v>
      </c>
    </row>
    <row r="46" spans="1:115" ht="15" thickBot="1" x14ac:dyDescent="0.4">
      <c r="A46" s="78" t="s">
        <v>394</v>
      </c>
      <c r="B46" s="46">
        <v>412</v>
      </c>
      <c r="C46" s="46">
        <v>432</v>
      </c>
      <c r="D46" s="46">
        <v>432</v>
      </c>
      <c r="E46" s="46">
        <v>432</v>
      </c>
      <c r="F46" s="46">
        <v>432</v>
      </c>
      <c r="G46" s="46">
        <v>432</v>
      </c>
      <c r="H46" s="46">
        <v>433</v>
      </c>
      <c r="I46" s="46">
        <v>432</v>
      </c>
      <c r="J46" s="45">
        <v>433</v>
      </c>
      <c r="K46" s="46">
        <v>832</v>
      </c>
      <c r="L46" s="46">
        <v>832</v>
      </c>
      <c r="M46" s="46">
        <v>832</v>
      </c>
      <c r="N46" s="46">
        <v>832</v>
      </c>
      <c r="O46" s="46">
        <v>832</v>
      </c>
      <c r="P46" s="46">
        <v>832</v>
      </c>
      <c r="Q46" s="46">
        <v>832</v>
      </c>
      <c r="R46" s="46">
        <v>832</v>
      </c>
      <c r="S46" s="46">
        <v>832</v>
      </c>
      <c r="T46" s="46">
        <v>832</v>
      </c>
      <c r="U46" s="46">
        <v>832</v>
      </c>
      <c r="V46" s="46">
        <v>832</v>
      </c>
      <c r="W46" s="46">
        <v>832</v>
      </c>
      <c r="X46" s="46">
        <v>832</v>
      </c>
      <c r="Y46" s="46">
        <v>832</v>
      </c>
      <c r="Z46" s="46">
        <v>832</v>
      </c>
      <c r="AA46" s="46">
        <v>832</v>
      </c>
      <c r="AB46" s="46">
        <v>832</v>
      </c>
      <c r="AC46" s="46">
        <v>832</v>
      </c>
      <c r="AD46" s="45">
        <v>832</v>
      </c>
      <c r="AE46" s="46">
        <v>434</v>
      </c>
      <c r="AF46" s="46">
        <v>434</v>
      </c>
      <c r="AG46" s="46">
        <v>434</v>
      </c>
      <c r="AH46" s="46">
        <v>434</v>
      </c>
      <c r="AI46" s="46">
        <v>434</v>
      </c>
      <c r="AJ46" s="46">
        <v>434</v>
      </c>
      <c r="AK46" s="46">
        <v>434</v>
      </c>
      <c r="AL46" s="46">
        <v>434</v>
      </c>
      <c r="AM46" s="46">
        <v>434</v>
      </c>
      <c r="AN46" s="46">
        <v>434</v>
      </c>
      <c r="AO46" s="46">
        <v>434</v>
      </c>
      <c r="AP46" s="46">
        <v>434</v>
      </c>
      <c r="AQ46" s="46">
        <v>434</v>
      </c>
      <c r="AR46" s="46">
        <v>434</v>
      </c>
      <c r="AS46" s="46">
        <v>434</v>
      </c>
      <c r="AT46" s="46">
        <v>434</v>
      </c>
      <c r="AU46" s="46">
        <v>434</v>
      </c>
      <c r="AV46" s="46">
        <v>444</v>
      </c>
      <c r="AW46" s="46">
        <v>444</v>
      </c>
      <c r="AX46" s="46">
        <v>444</v>
      </c>
      <c r="AY46" s="46">
        <v>444</v>
      </c>
      <c r="AZ46" s="46">
        <v>444</v>
      </c>
      <c r="BA46" s="46">
        <v>444</v>
      </c>
      <c r="BB46" s="46">
        <v>444</v>
      </c>
      <c r="BC46" s="46">
        <v>444</v>
      </c>
      <c r="BD46" s="46">
        <v>444</v>
      </c>
      <c r="BE46" s="46">
        <v>444</v>
      </c>
      <c r="BF46" s="46">
        <v>444</v>
      </c>
      <c r="BG46" s="46">
        <v>444</v>
      </c>
      <c r="BH46" s="46">
        <v>444</v>
      </c>
      <c r="BI46" s="46">
        <v>444</v>
      </c>
      <c r="BJ46" s="46">
        <v>444</v>
      </c>
      <c r="BK46" s="46">
        <v>444</v>
      </c>
      <c r="BL46" s="45">
        <v>844</v>
      </c>
      <c r="BM46" s="46">
        <v>844</v>
      </c>
      <c r="BN46" s="46">
        <v>844</v>
      </c>
      <c r="BO46" s="46">
        <v>444</v>
      </c>
      <c r="BP46" s="46">
        <v>444</v>
      </c>
      <c r="BQ46" s="46">
        <v>444</v>
      </c>
      <c r="BR46" s="46">
        <v>844</v>
      </c>
      <c r="BS46" s="46">
        <v>844</v>
      </c>
      <c r="BT46" s="45">
        <v>844</v>
      </c>
      <c r="BU46" s="46">
        <v>444</v>
      </c>
      <c r="BV46" s="46">
        <v>444</v>
      </c>
      <c r="BW46" s="46">
        <v>444</v>
      </c>
      <c r="BX46" s="46">
        <v>444</v>
      </c>
      <c r="BY46" s="46">
        <v>444</v>
      </c>
      <c r="BZ46" s="46">
        <v>444</v>
      </c>
      <c r="CA46" s="79">
        <v>444</v>
      </c>
      <c r="CB46" s="46">
        <v>444</v>
      </c>
      <c r="CC46" s="46">
        <v>444</v>
      </c>
      <c r="CD46" s="46">
        <v>444</v>
      </c>
      <c r="CE46" s="46">
        <v>444</v>
      </c>
      <c r="CF46" s="47">
        <v>444</v>
      </c>
      <c r="CG46" s="47">
        <v>444</v>
      </c>
      <c r="CH46" s="47">
        <v>400</v>
      </c>
      <c r="CI46" s="46">
        <v>131</v>
      </c>
      <c r="CJ46" s="46">
        <v>431</v>
      </c>
      <c r="CK46" s="46">
        <v>432</v>
      </c>
      <c r="CL46" s="46">
        <v>432</v>
      </c>
      <c r="CM46" s="46">
        <v>432</v>
      </c>
      <c r="CN46" s="79">
        <v>434</v>
      </c>
      <c r="CO46" s="46">
        <v>432</v>
      </c>
      <c r="CP46" s="46">
        <v>832</v>
      </c>
      <c r="CQ46" s="46">
        <v>433</v>
      </c>
      <c r="CR46" s="46">
        <v>434</v>
      </c>
      <c r="CS46" s="46">
        <v>435</v>
      </c>
      <c r="CT46" s="46">
        <v>832</v>
      </c>
      <c r="CU46" s="46">
        <v>433</v>
      </c>
      <c r="CV46" s="46">
        <v>435</v>
      </c>
      <c r="CW46" s="80">
        <v>434</v>
      </c>
      <c r="CX46" s="80">
        <v>434</v>
      </c>
      <c r="CY46" s="80">
        <v>435</v>
      </c>
      <c r="CZ46" s="80">
        <v>444</v>
      </c>
      <c r="DA46" s="80">
        <v>444</v>
      </c>
      <c r="DB46" s="80">
        <v>444</v>
      </c>
      <c r="DC46" s="80">
        <v>444</v>
      </c>
      <c r="DD46" s="80">
        <v>444</v>
      </c>
      <c r="DE46" s="81">
        <v>433</v>
      </c>
    </row>
    <row r="47" spans="1:115" ht="15" thickBot="1" x14ac:dyDescent="0.4">
      <c r="A47" s="46" t="s">
        <v>395</v>
      </c>
      <c r="B47" s="46" t="s">
        <v>396</v>
      </c>
      <c r="C47" s="46" t="s">
        <v>396</v>
      </c>
      <c r="D47" s="46" t="s">
        <v>396</v>
      </c>
      <c r="E47" s="46" t="s">
        <v>396</v>
      </c>
      <c r="F47" s="46" t="s">
        <v>396</v>
      </c>
      <c r="G47" s="46" t="s">
        <v>396</v>
      </c>
      <c r="H47" s="46" t="s">
        <v>396</v>
      </c>
      <c r="I47" s="46" t="s">
        <v>396</v>
      </c>
      <c r="J47" s="45" t="s">
        <v>396</v>
      </c>
      <c r="K47" s="46" t="s">
        <v>397</v>
      </c>
      <c r="L47" s="46" t="s">
        <v>397</v>
      </c>
      <c r="M47" s="46" t="s">
        <v>397</v>
      </c>
      <c r="N47" s="46" t="s">
        <v>397</v>
      </c>
      <c r="O47" s="46" t="s">
        <v>397</v>
      </c>
      <c r="P47" s="46" t="s">
        <v>397</v>
      </c>
      <c r="Q47" s="46" t="s">
        <v>397</v>
      </c>
      <c r="R47" s="46" t="s">
        <v>397</v>
      </c>
      <c r="S47" s="46" t="s">
        <v>397</v>
      </c>
      <c r="T47" s="46" t="s">
        <v>397</v>
      </c>
      <c r="U47" s="46" t="s">
        <v>397</v>
      </c>
      <c r="V47" s="46" t="s">
        <v>397</v>
      </c>
      <c r="W47" s="46" t="s">
        <v>397</v>
      </c>
      <c r="X47" s="46" t="s">
        <v>397</v>
      </c>
      <c r="Y47" s="46" t="s">
        <v>397</v>
      </c>
      <c r="Z47" s="46" t="s">
        <v>397</v>
      </c>
      <c r="AA47" s="46" t="s">
        <v>397</v>
      </c>
      <c r="AB47" s="46" t="s">
        <v>397</v>
      </c>
      <c r="AC47" s="46" t="s">
        <v>397</v>
      </c>
      <c r="AD47" s="45" t="s">
        <v>397</v>
      </c>
      <c r="AE47" s="46" t="s">
        <v>398</v>
      </c>
      <c r="AF47" s="46" t="s">
        <v>398</v>
      </c>
      <c r="AG47" s="46" t="s">
        <v>398</v>
      </c>
      <c r="AH47" s="46" t="s">
        <v>398</v>
      </c>
      <c r="AI47" s="46" t="s">
        <v>398</v>
      </c>
      <c r="AJ47" s="46" t="s">
        <v>398</v>
      </c>
      <c r="AK47" s="46" t="s">
        <v>398</v>
      </c>
      <c r="AL47" s="46" t="s">
        <v>398</v>
      </c>
      <c r="AM47" s="46" t="s">
        <v>398</v>
      </c>
      <c r="AN47" s="46" t="s">
        <v>398</v>
      </c>
      <c r="AO47" s="46" t="s">
        <v>398</v>
      </c>
      <c r="AP47" s="46" t="s">
        <v>398</v>
      </c>
      <c r="AQ47" s="46" t="s">
        <v>398</v>
      </c>
      <c r="AR47" s="46" t="s">
        <v>398</v>
      </c>
      <c r="AS47" s="46" t="s">
        <v>398</v>
      </c>
      <c r="AT47" s="46" t="s">
        <v>398</v>
      </c>
      <c r="AU47" s="46" t="s">
        <v>398</v>
      </c>
      <c r="AV47" s="46" t="s">
        <v>398</v>
      </c>
      <c r="AW47" s="46" t="s">
        <v>398</v>
      </c>
      <c r="AX47" s="46" t="s">
        <v>398</v>
      </c>
      <c r="AY47" s="46" t="s">
        <v>398</v>
      </c>
      <c r="AZ47" s="46" t="s">
        <v>398</v>
      </c>
      <c r="BA47" s="46" t="s">
        <v>398</v>
      </c>
      <c r="BB47" s="46" t="s">
        <v>398</v>
      </c>
      <c r="BC47" s="46" t="s">
        <v>398</v>
      </c>
      <c r="BD47" s="46" t="s">
        <v>398</v>
      </c>
      <c r="BE47" s="46" t="s">
        <v>398</v>
      </c>
      <c r="BF47" s="46" t="s">
        <v>398</v>
      </c>
      <c r="BG47" s="46" t="s">
        <v>398</v>
      </c>
      <c r="BH47" s="46" t="s">
        <v>398</v>
      </c>
      <c r="BI47" s="46" t="s">
        <v>398</v>
      </c>
      <c r="BJ47" s="46" t="s">
        <v>398</v>
      </c>
      <c r="BK47" s="46" t="s">
        <v>398</v>
      </c>
      <c r="BL47" s="45" t="s">
        <v>183</v>
      </c>
      <c r="BM47" s="46" t="s">
        <v>183</v>
      </c>
      <c r="BN47" s="46" t="s">
        <v>183</v>
      </c>
      <c r="BO47" s="46" t="s">
        <v>183</v>
      </c>
      <c r="BP47" s="46" t="s">
        <v>183</v>
      </c>
      <c r="BQ47" s="46" t="s">
        <v>183</v>
      </c>
      <c r="BR47" s="46" t="s">
        <v>183</v>
      </c>
      <c r="BS47" s="46" t="s">
        <v>183</v>
      </c>
      <c r="BT47" s="45" t="s">
        <v>183</v>
      </c>
      <c r="BU47" s="46" t="s">
        <v>398</v>
      </c>
      <c r="BV47" s="46" t="s">
        <v>398</v>
      </c>
      <c r="BW47" s="46" t="s">
        <v>398</v>
      </c>
      <c r="BX47" s="46" t="s">
        <v>398</v>
      </c>
      <c r="BY47" s="46" t="s">
        <v>398</v>
      </c>
      <c r="BZ47" s="46" t="s">
        <v>398</v>
      </c>
      <c r="CA47" s="46" t="s">
        <v>398</v>
      </c>
      <c r="CB47" s="46" t="s">
        <v>398</v>
      </c>
      <c r="CC47" s="46" t="s">
        <v>398</v>
      </c>
      <c r="CD47" s="46" t="s">
        <v>398</v>
      </c>
      <c r="CE47" s="46" t="s">
        <v>398</v>
      </c>
      <c r="CF47" s="47" t="s">
        <v>398</v>
      </c>
      <c r="CG47" s="47" t="s">
        <v>399</v>
      </c>
      <c r="CH47" s="47" t="s">
        <v>400</v>
      </c>
      <c r="CI47" s="46" t="s">
        <v>400</v>
      </c>
      <c r="CJ47" s="46" t="s">
        <v>400</v>
      </c>
      <c r="CK47" s="46" t="s">
        <v>399</v>
      </c>
      <c r="CL47" s="46" t="s">
        <v>400</v>
      </c>
      <c r="CM47" s="46" t="s">
        <v>400</v>
      </c>
      <c r="CN47" s="46" t="s">
        <v>399</v>
      </c>
      <c r="CO47" s="46" t="s">
        <v>400</v>
      </c>
      <c r="CP47" s="46" t="s">
        <v>401</v>
      </c>
      <c r="CQ47" s="46" t="s">
        <v>399</v>
      </c>
      <c r="CR47" s="46" t="s">
        <v>399</v>
      </c>
      <c r="CS47" s="46" t="s">
        <v>399</v>
      </c>
      <c r="CT47" s="46" t="s">
        <v>401</v>
      </c>
      <c r="CU47" s="46" t="s">
        <v>400</v>
      </c>
      <c r="CV47" s="46" t="s">
        <v>399</v>
      </c>
      <c r="CW47" s="46" t="s">
        <v>399</v>
      </c>
      <c r="CX47" s="45" t="s">
        <v>399</v>
      </c>
      <c r="CY47" s="45" t="s">
        <v>399</v>
      </c>
      <c r="CZ47" s="45" t="s">
        <v>399</v>
      </c>
      <c r="DA47" s="45" t="s">
        <v>399</v>
      </c>
      <c r="DB47" s="45" t="s">
        <v>399</v>
      </c>
      <c r="DC47" s="45" t="s">
        <v>399</v>
      </c>
      <c r="DD47" s="45" t="s">
        <v>399</v>
      </c>
      <c r="DE47" s="82" t="s">
        <v>400</v>
      </c>
      <c r="DF47" s="83" t="s">
        <v>399</v>
      </c>
      <c r="DG47" s="83" t="s">
        <v>399</v>
      </c>
      <c r="DH47" s="83" t="s">
        <v>399</v>
      </c>
      <c r="DI47" s="83" t="s">
        <v>402</v>
      </c>
      <c r="DJ47" s="83" t="s">
        <v>399</v>
      </c>
      <c r="DK47" s="83" t="s">
        <v>399</v>
      </c>
    </row>
    <row r="48" spans="1:115" x14ac:dyDescent="0.35">
      <c r="A48" s="6" t="s">
        <v>403</v>
      </c>
      <c r="E48" s="3"/>
      <c r="G48" s="3"/>
      <c r="H48" s="3"/>
      <c r="I48" s="3"/>
      <c r="K48" s="3"/>
      <c r="N48" s="3"/>
      <c r="O48" s="3"/>
      <c r="Q48" s="3"/>
      <c r="R48" s="3"/>
      <c r="T48" s="3"/>
      <c r="U48" s="3"/>
      <c r="Y48" s="3"/>
      <c r="Z48" s="3"/>
      <c r="AA48" s="3"/>
      <c r="AC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W48" s="3"/>
      <c r="BB48" s="3"/>
      <c r="BC48" s="3"/>
      <c r="BG48" s="3"/>
      <c r="BI48" s="3"/>
      <c r="BJ48" s="3"/>
      <c r="BK48" s="3" t="s">
        <v>404</v>
      </c>
      <c r="BO48" s="3"/>
      <c r="BS48" s="3"/>
      <c r="BY48" s="3"/>
      <c r="BZ48" s="3"/>
      <c r="CB48" s="3"/>
      <c r="CD48" s="3"/>
      <c r="CK48" s="3"/>
      <c r="CL48" s="3"/>
      <c r="CM48" s="3"/>
      <c r="CN48" s="3"/>
      <c r="CR48" s="3"/>
      <c r="CS48" s="3"/>
      <c r="CT48" s="3"/>
      <c r="CX48" s="3"/>
      <c r="CY48" s="3"/>
      <c r="DA48" s="3"/>
    </row>
    <row r="49" spans="1:115" x14ac:dyDescent="0.35">
      <c r="A49" s="84" t="s">
        <v>405</v>
      </c>
      <c r="B49" s="85">
        <v>90</v>
      </c>
      <c r="C49" s="85">
        <v>130</v>
      </c>
      <c r="D49" s="85">
        <v>138</v>
      </c>
      <c r="E49" s="86">
        <v>140</v>
      </c>
      <c r="F49" s="85">
        <v>115</v>
      </c>
      <c r="G49" s="85">
        <v>103.6</v>
      </c>
      <c r="H49" s="85">
        <v>114</v>
      </c>
      <c r="I49" s="85">
        <v>112</v>
      </c>
      <c r="J49" s="84">
        <v>108</v>
      </c>
      <c r="K49" s="85">
        <v>143</v>
      </c>
      <c r="L49" s="87">
        <v>190</v>
      </c>
      <c r="M49" s="85">
        <v>126</v>
      </c>
      <c r="N49" s="87">
        <v>170</v>
      </c>
      <c r="O49" s="85">
        <v>158</v>
      </c>
      <c r="P49" s="85">
        <v>147</v>
      </c>
      <c r="Q49" s="85">
        <v>158</v>
      </c>
      <c r="R49" s="85">
        <v>185</v>
      </c>
      <c r="S49" s="85">
        <v>212</v>
      </c>
      <c r="T49" s="85">
        <v>230</v>
      </c>
      <c r="U49" s="85">
        <v>255</v>
      </c>
      <c r="V49" s="85">
        <v>397</v>
      </c>
      <c r="W49" s="85">
        <v>520</v>
      </c>
      <c r="X49" s="85">
        <v>548</v>
      </c>
      <c r="Y49" s="85">
        <v>468</v>
      </c>
      <c r="Z49" s="85">
        <v>464</v>
      </c>
      <c r="AA49" s="85">
        <v>271</v>
      </c>
      <c r="AB49" s="85">
        <v>286</v>
      </c>
      <c r="AC49" s="85">
        <v>345</v>
      </c>
      <c r="AD49" s="84">
        <v>419</v>
      </c>
      <c r="AE49" s="85">
        <v>180</v>
      </c>
      <c r="AF49" s="85">
        <v>187</v>
      </c>
      <c r="AG49" s="85">
        <v>253</v>
      </c>
      <c r="AH49" s="85">
        <v>286</v>
      </c>
      <c r="AI49" s="85">
        <v>270</v>
      </c>
      <c r="AJ49" s="85">
        <v>271</v>
      </c>
      <c r="AK49" s="85">
        <v>270</v>
      </c>
      <c r="AL49" s="85">
        <v>265</v>
      </c>
      <c r="AM49" s="85">
        <v>220</v>
      </c>
      <c r="AN49" s="85">
        <v>240</v>
      </c>
      <c r="AO49" s="85">
        <v>192</v>
      </c>
      <c r="AP49" s="85">
        <v>197</v>
      </c>
      <c r="AQ49" s="85">
        <v>195</v>
      </c>
      <c r="AR49" s="85">
        <v>210</v>
      </c>
      <c r="AS49" s="85">
        <v>212</v>
      </c>
      <c r="AT49" s="85">
        <v>300</v>
      </c>
      <c r="AU49" s="85">
        <v>330</v>
      </c>
      <c r="AV49" s="85">
        <v>415</v>
      </c>
      <c r="AW49" s="85">
        <v>430</v>
      </c>
      <c r="AX49" s="85">
        <v>430</v>
      </c>
      <c r="AY49" s="85">
        <v>450</v>
      </c>
      <c r="AZ49" s="87">
        <v>450</v>
      </c>
      <c r="BA49" s="85">
        <v>460</v>
      </c>
      <c r="BB49" s="85">
        <v>460</v>
      </c>
      <c r="BC49" s="85">
        <v>493</v>
      </c>
      <c r="BD49" s="85">
        <v>465</v>
      </c>
      <c r="BE49" s="88">
        <v>495</v>
      </c>
      <c r="BF49" s="85">
        <v>496</v>
      </c>
      <c r="BG49" s="85">
        <v>475</v>
      </c>
      <c r="BH49" s="85">
        <v>513</v>
      </c>
      <c r="BI49" s="85">
        <v>485</v>
      </c>
      <c r="BJ49" s="85">
        <v>490</v>
      </c>
      <c r="BK49" s="85">
        <v>515</v>
      </c>
      <c r="BL49" s="84">
        <v>560</v>
      </c>
      <c r="BM49" s="85">
        <v>740</v>
      </c>
      <c r="BN49" s="85">
        <v>590</v>
      </c>
      <c r="BO49" s="85">
        <v>799</v>
      </c>
      <c r="BP49" s="85">
        <v>838</v>
      </c>
      <c r="BQ49" s="85">
        <v>888</v>
      </c>
      <c r="BR49" s="86">
        <v>1198</v>
      </c>
      <c r="BS49" s="85">
        <v>995</v>
      </c>
      <c r="BT49" s="84">
        <v>676</v>
      </c>
      <c r="BU49" s="85">
        <v>642</v>
      </c>
      <c r="BV49" s="85">
        <v>670</v>
      </c>
      <c r="BW49" s="85">
        <v>724</v>
      </c>
      <c r="BX49" s="85">
        <v>760</v>
      </c>
      <c r="BY49" s="86">
        <v>787</v>
      </c>
      <c r="BZ49" s="85">
        <v>730</v>
      </c>
      <c r="CA49" s="85">
        <v>770</v>
      </c>
      <c r="CB49" s="86">
        <v>675</v>
      </c>
      <c r="CC49" s="86">
        <v>700</v>
      </c>
      <c r="CD49" s="86">
        <v>730</v>
      </c>
      <c r="CE49" s="85">
        <v>750</v>
      </c>
      <c r="CF49" s="89">
        <v>795</v>
      </c>
      <c r="CG49" s="89">
        <v>927</v>
      </c>
      <c r="CH49" s="90">
        <v>1.5</v>
      </c>
      <c r="CI49" s="91">
        <v>4</v>
      </c>
      <c r="CJ49" s="91">
        <v>42</v>
      </c>
      <c r="CK49" s="86">
        <v>65</v>
      </c>
      <c r="CL49" s="85">
        <v>90</v>
      </c>
      <c r="CM49" s="85">
        <v>110</v>
      </c>
      <c r="CN49" s="85">
        <v>125</v>
      </c>
      <c r="CO49" s="91">
        <v>126</v>
      </c>
      <c r="CP49" s="91">
        <v>285</v>
      </c>
      <c r="CQ49" s="91">
        <v>34.200000000000003</v>
      </c>
      <c r="CR49" s="86">
        <v>150</v>
      </c>
      <c r="CS49" s="85">
        <v>49</v>
      </c>
      <c r="CT49" s="85">
        <v>274</v>
      </c>
      <c r="CU49" s="91">
        <v>325</v>
      </c>
      <c r="CV49" s="91">
        <v>42</v>
      </c>
      <c r="CW49" s="85">
        <v>400</v>
      </c>
      <c r="CX49" s="85">
        <v>495</v>
      </c>
      <c r="CY49" s="85">
        <v>32.700000000000003</v>
      </c>
      <c r="CZ49" s="85">
        <v>301</v>
      </c>
      <c r="DA49" s="85">
        <v>764</v>
      </c>
      <c r="DB49" s="92">
        <v>500</v>
      </c>
      <c r="DC49" s="91">
        <v>444</v>
      </c>
      <c r="DD49" s="91">
        <v>295</v>
      </c>
      <c r="DE49" s="91">
        <v>735</v>
      </c>
      <c r="DF49" s="91">
        <v>755</v>
      </c>
      <c r="DG49" s="91">
        <v>761</v>
      </c>
      <c r="DH49" s="93">
        <v>937</v>
      </c>
      <c r="DI49" s="91">
        <v>173</v>
      </c>
      <c r="DJ49" s="93">
        <v>938</v>
      </c>
      <c r="DK49" s="91">
        <v>725</v>
      </c>
    </row>
    <row r="50" spans="1:115" x14ac:dyDescent="0.35">
      <c r="A50" s="84" t="s">
        <v>406</v>
      </c>
      <c r="B50" s="91">
        <v>1200</v>
      </c>
      <c r="C50" s="91">
        <v>1600</v>
      </c>
      <c r="D50" s="91">
        <v>1600</v>
      </c>
      <c r="E50" s="85">
        <v>2200</v>
      </c>
      <c r="F50" s="91">
        <v>2500</v>
      </c>
      <c r="G50" s="85">
        <v>3100</v>
      </c>
      <c r="H50" s="85">
        <v>4250</v>
      </c>
      <c r="I50" s="85">
        <v>5000</v>
      </c>
      <c r="J50" s="84">
        <v>5000</v>
      </c>
      <c r="K50" s="85">
        <v>5500</v>
      </c>
      <c r="L50" s="94">
        <v>7000</v>
      </c>
      <c r="M50" s="85">
        <v>6200</v>
      </c>
      <c r="N50" s="87">
        <v>8000</v>
      </c>
      <c r="O50" s="85">
        <v>5500</v>
      </c>
      <c r="P50" s="91">
        <v>5200</v>
      </c>
      <c r="Q50" s="85">
        <v>5500</v>
      </c>
      <c r="R50" s="85">
        <v>5500</v>
      </c>
      <c r="S50" s="91">
        <v>5600</v>
      </c>
      <c r="T50" s="85">
        <v>5500</v>
      </c>
      <c r="U50" s="85">
        <v>5400</v>
      </c>
      <c r="V50" s="91">
        <v>5500</v>
      </c>
      <c r="W50" s="91">
        <v>5000</v>
      </c>
      <c r="X50" s="91">
        <v>5800</v>
      </c>
      <c r="Y50" s="85">
        <v>8000</v>
      </c>
      <c r="Z50" s="85">
        <v>7200</v>
      </c>
      <c r="AA50" s="85">
        <v>7500</v>
      </c>
      <c r="AB50" s="91">
        <v>7500</v>
      </c>
      <c r="AC50" s="85">
        <v>8500</v>
      </c>
      <c r="AD50" s="84">
        <v>9300</v>
      </c>
      <c r="AE50" s="91">
        <v>7200</v>
      </c>
      <c r="AF50" s="91">
        <v>7500</v>
      </c>
      <c r="AG50" s="85">
        <v>8250</v>
      </c>
      <c r="AH50" s="85">
        <v>8500</v>
      </c>
      <c r="AI50" s="85">
        <v>8200</v>
      </c>
      <c r="AJ50" s="85">
        <v>7500</v>
      </c>
      <c r="AK50" s="85">
        <v>8300</v>
      </c>
      <c r="AL50" s="85">
        <v>7400</v>
      </c>
      <c r="AM50" s="85">
        <v>6750</v>
      </c>
      <c r="AN50" s="85">
        <v>6800</v>
      </c>
      <c r="AO50" s="85">
        <v>9500</v>
      </c>
      <c r="AP50" s="85">
        <v>11000</v>
      </c>
      <c r="AQ50" s="85">
        <v>9500</v>
      </c>
      <c r="AR50" s="85">
        <v>11000</v>
      </c>
      <c r="AS50" s="91">
        <v>10300</v>
      </c>
      <c r="AT50" s="91">
        <v>8000</v>
      </c>
      <c r="AU50" s="91">
        <v>8400</v>
      </c>
      <c r="AV50" s="91">
        <v>9500</v>
      </c>
      <c r="AW50" s="85">
        <v>10000</v>
      </c>
      <c r="AX50" s="85">
        <v>10000</v>
      </c>
      <c r="AY50" s="85">
        <v>10000</v>
      </c>
      <c r="AZ50" s="87">
        <v>10000</v>
      </c>
      <c r="BA50" s="91">
        <v>10250</v>
      </c>
      <c r="BB50" s="85">
        <v>10250</v>
      </c>
      <c r="BC50" s="85">
        <v>12200</v>
      </c>
      <c r="BD50" s="91">
        <v>10500</v>
      </c>
      <c r="BE50" s="93">
        <v>12200</v>
      </c>
      <c r="BF50" s="91">
        <v>12500</v>
      </c>
      <c r="BG50" s="85">
        <v>10750</v>
      </c>
      <c r="BH50" s="91">
        <v>12800</v>
      </c>
      <c r="BI50" s="85">
        <v>10800</v>
      </c>
      <c r="BJ50" s="85">
        <v>11100</v>
      </c>
      <c r="BK50" s="85">
        <v>11300</v>
      </c>
      <c r="BL50" s="84">
        <v>11000</v>
      </c>
      <c r="BM50" s="91">
        <v>10500</v>
      </c>
      <c r="BN50" s="91">
        <v>11000</v>
      </c>
      <c r="BO50" s="85">
        <v>11600</v>
      </c>
      <c r="BP50" s="85">
        <v>11800</v>
      </c>
      <c r="BQ50" s="91">
        <v>12000</v>
      </c>
      <c r="BR50" s="95">
        <v>12000</v>
      </c>
      <c r="BS50" s="85">
        <v>12200</v>
      </c>
      <c r="BT50" s="84">
        <v>12500</v>
      </c>
      <c r="BU50" s="91">
        <v>12800</v>
      </c>
      <c r="BV50" s="91">
        <v>12250</v>
      </c>
      <c r="BW50" s="91">
        <v>13800</v>
      </c>
      <c r="BX50" s="91">
        <v>14200</v>
      </c>
      <c r="BY50" s="86">
        <v>13900</v>
      </c>
      <c r="BZ50" s="85">
        <v>13800</v>
      </c>
      <c r="CA50" s="85">
        <v>14600</v>
      </c>
      <c r="CB50" s="86">
        <v>15200</v>
      </c>
      <c r="CC50" s="95">
        <v>16000</v>
      </c>
      <c r="CD50" s="86">
        <v>17000</v>
      </c>
      <c r="CE50" s="85">
        <v>17000</v>
      </c>
      <c r="CF50" s="89">
        <v>17500</v>
      </c>
      <c r="CG50" s="89">
        <v>19000</v>
      </c>
      <c r="CH50" s="90">
        <v>600</v>
      </c>
      <c r="CI50" s="91">
        <v>800</v>
      </c>
      <c r="CJ50" s="91">
        <v>2400</v>
      </c>
      <c r="CK50" s="85">
        <v>2200</v>
      </c>
      <c r="CL50" s="85">
        <v>2900</v>
      </c>
      <c r="CM50" s="85">
        <v>3800</v>
      </c>
      <c r="CN50" s="85">
        <v>4000</v>
      </c>
      <c r="CO50" s="91">
        <v>4500</v>
      </c>
      <c r="CP50" s="91">
        <v>8100</v>
      </c>
      <c r="CQ50" s="91">
        <v>5900</v>
      </c>
      <c r="CR50" s="86">
        <v>6000</v>
      </c>
      <c r="CS50" s="85">
        <v>6750</v>
      </c>
      <c r="CT50" s="85">
        <v>8250</v>
      </c>
      <c r="CU50" s="91">
        <v>6500</v>
      </c>
      <c r="CV50" s="91">
        <v>7800</v>
      </c>
      <c r="CW50" s="85">
        <v>6700</v>
      </c>
      <c r="CX50" s="85">
        <v>8600</v>
      </c>
      <c r="CY50" s="85">
        <v>20000</v>
      </c>
      <c r="CZ50" s="91">
        <v>9250</v>
      </c>
      <c r="DA50" s="85">
        <v>14400</v>
      </c>
      <c r="DB50" s="91">
        <v>9000</v>
      </c>
      <c r="DC50" s="91">
        <v>11500</v>
      </c>
      <c r="DD50" s="91">
        <v>8400</v>
      </c>
      <c r="DE50" s="91">
        <v>8000</v>
      </c>
      <c r="DF50" s="91">
        <v>19250</v>
      </c>
      <c r="DG50" s="91">
        <v>17350</v>
      </c>
      <c r="DH50" s="93">
        <v>19300</v>
      </c>
      <c r="DI50" s="91">
        <v>5000</v>
      </c>
      <c r="DJ50" s="91">
        <v>18700</v>
      </c>
      <c r="DK50" s="91">
        <v>14500</v>
      </c>
    </row>
    <row r="51" spans="1:115" x14ac:dyDescent="0.35">
      <c r="A51" s="4" t="s">
        <v>407</v>
      </c>
      <c r="E51" s="3"/>
      <c r="G51" s="50">
        <v>213</v>
      </c>
      <c r="H51" s="3"/>
      <c r="I51" s="3"/>
      <c r="K51" s="3"/>
      <c r="N51" s="3"/>
      <c r="O51" s="3"/>
      <c r="P51" s="2">
        <v>180</v>
      </c>
      <c r="Q51" s="3"/>
      <c r="R51" s="3"/>
      <c r="S51" s="2">
        <v>207</v>
      </c>
      <c r="T51" s="3"/>
      <c r="U51" s="3"/>
      <c r="V51" s="2">
        <v>432</v>
      </c>
      <c r="W51" s="2">
        <v>627</v>
      </c>
      <c r="X51" s="2">
        <v>629</v>
      </c>
      <c r="Y51" s="3">
        <v>340</v>
      </c>
      <c r="Z51" s="3">
        <v>360</v>
      </c>
      <c r="AA51" s="3"/>
      <c r="AC51" s="3"/>
      <c r="AF51" s="7">
        <v>152</v>
      </c>
      <c r="AG51" s="3">
        <v>183</v>
      </c>
      <c r="AH51" s="3">
        <v>189</v>
      </c>
      <c r="AJ51" s="3">
        <v>203</v>
      </c>
      <c r="AK51" s="3"/>
      <c r="AL51" s="3">
        <v>203</v>
      </c>
      <c r="AM51" s="3">
        <v>199</v>
      </c>
      <c r="AN51" s="3">
        <v>212</v>
      </c>
      <c r="AO51" s="3">
        <v>115</v>
      </c>
      <c r="AP51" s="7">
        <v>101.5</v>
      </c>
      <c r="AQ51" s="3">
        <v>118</v>
      </c>
      <c r="AR51" s="3"/>
      <c r="AS51" s="2">
        <v>119</v>
      </c>
      <c r="AT51" s="2">
        <v>230</v>
      </c>
      <c r="AV51" s="54">
        <v>245</v>
      </c>
      <c r="AW51" s="3"/>
      <c r="BB51" s="3"/>
      <c r="BC51" s="7">
        <v>236</v>
      </c>
      <c r="BF51" s="2">
        <v>236</v>
      </c>
      <c r="BG51" s="3"/>
      <c r="BH51" s="2">
        <v>242</v>
      </c>
      <c r="BI51" s="3"/>
      <c r="BJ51" s="3"/>
      <c r="BK51" s="63">
        <v>270</v>
      </c>
      <c r="BO51" s="3"/>
      <c r="BS51" s="3">
        <v>498</v>
      </c>
      <c r="BT51" s="4">
        <v>312.7</v>
      </c>
      <c r="BY51" s="3"/>
      <c r="BZ51" s="3"/>
      <c r="CB51" s="3"/>
      <c r="CD51" s="3"/>
      <c r="CF51" s="5">
        <v>253.2</v>
      </c>
      <c r="CK51" s="3"/>
      <c r="CL51" s="3"/>
      <c r="CM51" s="3"/>
      <c r="CN51" s="3"/>
      <c r="CO51" s="2">
        <v>168.1</v>
      </c>
      <c r="CQ51" s="2">
        <v>34</v>
      </c>
      <c r="CR51" s="3"/>
      <c r="CS51" s="7">
        <v>41</v>
      </c>
      <c r="CT51" s="7">
        <v>186</v>
      </c>
      <c r="CV51" s="2">
        <v>30.5</v>
      </c>
      <c r="CW51" s="3">
        <v>343</v>
      </c>
      <c r="CX51" s="3">
        <v>337</v>
      </c>
      <c r="CY51" s="7">
        <v>8.6300000000000008</v>
      </c>
      <c r="CZ51" s="2">
        <v>181</v>
      </c>
      <c r="DA51" s="3">
        <v>298</v>
      </c>
      <c r="DB51" s="2">
        <v>294</v>
      </c>
      <c r="DC51" s="2">
        <v>221</v>
      </c>
      <c r="DD51" s="2">
        <v>194</v>
      </c>
      <c r="DE51" s="2">
        <v>530</v>
      </c>
      <c r="DF51" s="2">
        <v>214.4</v>
      </c>
      <c r="DG51" s="2">
        <v>231</v>
      </c>
      <c r="DH51" s="2">
        <v>265.5</v>
      </c>
      <c r="DI51" s="2">
        <v>189</v>
      </c>
    </row>
    <row r="52" spans="1:115" s="46" customFormat="1" ht="15" thickBot="1" x14ac:dyDescent="0.4">
      <c r="A52" s="46" t="s">
        <v>408</v>
      </c>
      <c r="G52" s="72">
        <v>1600</v>
      </c>
      <c r="J52" s="45"/>
      <c r="P52" s="46">
        <v>3000</v>
      </c>
      <c r="S52" s="46">
        <v>3750</v>
      </c>
      <c r="V52" s="46">
        <v>3000</v>
      </c>
      <c r="W52" s="46">
        <v>2500</v>
      </c>
      <c r="X52" s="46">
        <v>2000</v>
      </c>
      <c r="Y52" s="46">
        <v>5100</v>
      </c>
      <c r="Z52" s="46">
        <v>5500</v>
      </c>
      <c r="AD52" s="45"/>
      <c r="AE52" s="46">
        <v>4900</v>
      </c>
      <c r="AF52" s="46">
        <v>5700</v>
      </c>
      <c r="AG52" s="46">
        <v>6300</v>
      </c>
      <c r="AH52" s="46">
        <v>6450</v>
      </c>
      <c r="AJ52" s="46">
        <v>6400</v>
      </c>
      <c r="AL52" s="46">
        <v>6200</v>
      </c>
      <c r="AM52" s="46">
        <v>5000</v>
      </c>
      <c r="AN52" s="46">
        <v>5000</v>
      </c>
      <c r="AO52" s="46">
        <v>7500</v>
      </c>
      <c r="AP52" s="46">
        <v>9500</v>
      </c>
      <c r="AQ52" s="46">
        <v>8000</v>
      </c>
      <c r="AS52" s="46">
        <v>8000</v>
      </c>
      <c r="AT52" s="46">
        <v>6500</v>
      </c>
      <c r="AV52" s="46">
        <v>8500</v>
      </c>
      <c r="BC52" s="46">
        <v>9700</v>
      </c>
      <c r="BF52" s="46">
        <v>9250</v>
      </c>
      <c r="BH52" s="72">
        <v>9500</v>
      </c>
      <c r="BK52" s="77">
        <v>9000</v>
      </c>
      <c r="BL52" s="45"/>
      <c r="BS52" s="46">
        <v>9750</v>
      </c>
      <c r="BT52" s="45">
        <v>10000</v>
      </c>
      <c r="CF52" s="96">
        <v>15500</v>
      </c>
      <c r="CG52" s="5"/>
      <c r="CH52" s="47"/>
      <c r="CO52" s="46">
        <v>3000</v>
      </c>
      <c r="CQ52" s="46">
        <v>4600</v>
      </c>
      <c r="CS52" s="46">
        <v>6000</v>
      </c>
      <c r="CT52" s="46">
        <v>7000</v>
      </c>
      <c r="CV52" s="46">
        <v>6500</v>
      </c>
      <c r="CW52" s="46">
        <v>5400</v>
      </c>
      <c r="CX52" s="46">
        <v>6700</v>
      </c>
      <c r="CY52" s="46">
        <v>19500</v>
      </c>
      <c r="CZ52" s="46">
        <v>8000</v>
      </c>
      <c r="DA52" s="46">
        <v>11800</v>
      </c>
      <c r="DB52" s="46">
        <v>7200</v>
      </c>
      <c r="DC52" s="46">
        <v>9500</v>
      </c>
      <c r="DD52" s="46">
        <v>7000</v>
      </c>
      <c r="DE52" s="46">
        <v>6500</v>
      </c>
      <c r="DF52" s="46">
        <v>17000</v>
      </c>
      <c r="DG52" s="46">
        <v>16050</v>
      </c>
      <c r="DI52" s="46">
        <v>4600</v>
      </c>
    </row>
    <row r="53" spans="1:115" x14ac:dyDescent="0.35">
      <c r="A53" s="6" t="s">
        <v>409</v>
      </c>
      <c r="E53" s="3"/>
      <c r="G53" s="3"/>
      <c r="H53" s="3"/>
      <c r="I53" s="3"/>
      <c r="K53" s="3"/>
      <c r="N53" s="3"/>
      <c r="O53" s="3"/>
      <c r="P53" s="3"/>
      <c r="Q53" s="3"/>
      <c r="R53" s="3"/>
      <c r="T53" s="3"/>
      <c r="U53" s="3"/>
      <c r="Y53" s="3"/>
      <c r="Z53" s="3"/>
      <c r="AA53" s="3"/>
      <c r="AC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W53" s="3"/>
      <c r="BB53" s="3"/>
      <c r="BC53" s="3"/>
      <c r="BG53" s="3"/>
      <c r="BI53" s="3"/>
      <c r="BJ53" s="3"/>
      <c r="BK53" s="3"/>
      <c r="BO53" s="3"/>
      <c r="BS53" s="3"/>
      <c r="BY53" s="3"/>
      <c r="BZ53" s="3"/>
      <c r="CB53" s="3"/>
      <c r="CD53" s="3"/>
      <c r="CE53" s="97"/>
      <c r="CF53" s="4"/>
      <c r="CG53" s="3"/>
      <c r="CK53" s="3"/>
      <c r="CL53" s="3"/>
      <c r="CM53" s="3"/>
      <c r="CN53" s="3"/>
      <c r="CR53" s="3"/>
      <c r="CS53" s="3"/>
      <c r="CT53" s="3"/>
      <c r="CX53" s="3"/>
      <c r="CY53" s="3"/>
      <c r="DA53" s="3"/>
    </row>
    <row r="54" spans="1:115" x14ac:dyDescent="0.35">
      <c r="A54" s="4" t="s">
        <v>410</v>
      </c>
      <c r="B54" s="98">
        <f>B18/B19</f>
        <v>1.1066666666666667</v>
      </c>
      <c r="C54" s="98">
        <f t="shared" ref="C54:CD54" si="0">C18/C19</f>
        <v>1.125</v>
      </c>
      <c r="D54" s="98">
        <f t="shared" si="0"/>
        <v>0.85944444444444434</v>
      </c>
      <c r="E54" s="99">
        <f>E18/E19</f>
        <v>0.55000000000000004</v>
      </c>
      <c r="F54" s="98">
        <f t="shared" si="0"/>
        <v>0.55555555555555558</v>
      </c>
      <c r="G54" s="99">
        <f t="shared" si="0"/>
        <v>0.5636363636363636</v>
      </c>
      <c r="H54" s="99">
        <f t="shared" si="0"/>
        <v>0.54054054054054057</v>
      </c>
      <c r="I54" s="99">
        <f t="shared" si="0"/>
        <v>0.65</v>
      </c>
      <c r="J54" s="100">
        <f t="shared" si="0"/>
        <v>0.71276595744680848</v>
      </c>
      <c r="K54" s="99">
        <f t="shared" si="0"/>
        <v>0.71764705882352942</v>
      </c>
      <c r="L54" s="99">
        <f t="shared" si="0"/>
        <v>0.64249999999999996</v>
      </c>
      <c r="M54" s="99">
        <f>M18/M19</f>
        <v>0.59090909090909094</v>
      </c>
      <c r="N54" s="99">
        <f t="shared" si="0"/>
        <v>0.73421052631578942</v>
      </c>
      <c r="O54" s="99">
        <f>O18/O19</f>
        <v>0.68181818181818177</v>
      </c>
      <c r="P54" s="99">
        <f t="shared" si="0"/>
        <v>0.6</v>
      </c>
      <c r="Q54" s="99">
        <f t="shared" si="0"/>
        <v>0.68181818181818177</v>
      </c>
      <c r="R54" s="99">
        <f t="shared" si="0"/>
        <v>0.6</v>
      </c>
      <c r="S54" s="99">
        <f t="shared" si="0"/>
        <v>0.65</v>
      </c>
      <c r="T54" s="99">
        <f t="shared" si="0"/>
        <v>0.69</v>
      </c>
      <c r="U54" s="99">
        <f t="shared" si="0"/>
        <v>0.68</v>
      </c>
      <c r="V54" s="98">
        <f t="shared" si="0"/>
        <v>0.80392156862745101</v>
      </c>
      <c r="W54" s="98">
        <f t="shared" si="0"/>
        <v>0.88235294117647056</v>
      </c>
      <c r="X54" s="98">
        <f t="shared" si="0"/>
        <v>0.92156862745098034</v>
      </c>
      <c r="Y54" s="99">
        <f t="shared" si="0"/>
        <v>0.95714285714285718</v>
      </c>
      <c r="Z54" s="99">
        <f t="shared" si="0"/>
        <v>0.95714285714285718</v>
      </c>
      <c r="AA54" s="99">
        <f t="shared" si="0"/>
        <v>0.82857142857142863</v>
      </c>
      <c r="AB54" s="98">
        <f t="shared" si="0"/>
        <v>1.0476190476190477</v>
      </c>
      <c r="AC54" s="99">
        <f t="shared" si="0"/>
        <v>0.82857142857142863</v>
      </c>
      <c r="AD54" s="100">
        <f t="shared" si="0"/>
        <v>0.82857142857142863</v>
      </c>
      <c r="AE54" s="99">
        <f t="shared" si="0"/>
        <v>1.1538461538461537</v>
      </c>
      <c r="AF54" s="98">
        <f t="shared" si="0"/>
        <v>1.1538461538461537</v>
      </c>
      <c r="AG54" s="99">
        <f t="shared" si="0"/>
        <v>1.1046511627906976</v>
      </c>
      <c r="AH54" s="99">
        <f t="shared" si="0"/>
        <v>1.1046511627906976</v>
      </c>
      <c r="AI54" s="99">
        <f t="shared" si="0"/>
        <v>1.0068399452804377</v>
      </c>
      <c r="AJ54" s="99">
        <f t="shared" si="0"/>
        <v>1.1200000000000001</v>
      </c>
      <c r="AK54" s="99">
        <f t="shared" si="0"/>
        <v>1.1971830985915493</v>
      </c>
      <c r="AL54" s="99">
        <f t="shared" si="0"/>
        <v>1.1162790697674418</v>
      </c>
      <c r="AM54" s="99">
        <f t="shared" si="0"/>
        <v>1.0451977401129944</v>
      </c>
      <c r="AN54" s="99">
        <f t="shared" si="0"/>
        <v>1.0451977401129944</v>
      </c>
      <c r="AO54" s="99">
        <f t="shared" si="0"/>
        <v>1.2414965986394559</v>
      </c>
      <c r="AP54" s="99">
        <f t="shared" si="0"/>
        <v>1.3484251968503937</v>
      </c>
      <c r="AQ54" s="99">
        <f t="shared" si="0"/>
        <v>1.3177339901477831</v>
      </c>
      <c r="AR54" s="99">
        <f t="shared" si="0"/>
        <v>1.268939393939394</v>
      </c>
      <c r="AS54" s="99">
        <f t="shared" si="0"/>
        <v>1.5921787709497206</v>
      </c>
      <c r="AT54" s="99">
        <f t="shared" si="0"/>
        <v>1.4736842105263157</v>
      </c>
      <c r="AU54" s="99">
        <f t="shared" si="0"/>
        <v>1.4736842105263157</v>
      </c>
      <c r="AV54" s="99">
        <f t="shared" si="0"/>
        <v>1.3227450980392157</v>
      </c>
      <c r="AW54" s="99">
        <f t="shared" si="0"/>
        <v>1.3227450980392157</v>
      </c>
      <c r="AX54" s="99">
        <f t="shared" si="0"/>
        <v>1.3227450980392157</v>
      </c>
      <c r="AY54" s="99">
        <f t="shared" si="0"/>
        <v>1.3227450980392157</v>
      </c>
      <c r="AZ54" s="99">
        <f t="shared" si="0"/>
        <v>1.3227450980392157</v>
      </c>
      <c r="BA54" s="99">
        <f t="shared" si="0"/>
        <v>1.3227450980392157</v>
      </c>
      <c r="BB54" s="99">
        <f t="shared" si="0"/>
        <v>1.3227450980392157</v>
      </c>
      <c r="BC54" s="99">
        <f t="shared" si="0"/>
        <v>1.6129032258064515</v>
      </c>
      <c r="BD54" s="99">
        <f t="shared" si="0"/>
        <v>1.3227450980392157</v>
      </c>
      <c r="BE54" s="99">
        <f t="shared" si="0"/>
        <v>1.6129032258064515</v>
      </c>
      <c r="BF54" s="99">
        <f t="shared" si="0"/>
        <v>1.6129032258064515</v>
      </c>
      <c r="BG54" s="99">
        <f t="shared" si="0"/>
        <v>1.3227450980392157</v>
      </c>
      <c r="BH54" s="99">
        <f t="shared" si="0"/>
        <v>1.6129032258064515</v>
      </c>
      <c r="BI54" s="99">
        <f t="shared" si="0"/>
        <v>1.3227450980392157</v>
      </c>
      <c r="BJ54" s="99">
        <f t="shared" si="0"/>
        <v>1.3227450980392157</v>
      </c>
      <c r="BK54" s="99">
        <f t="shared" si="0"/>
        <v>1.3227450980392157</v>
      </c>
      <c r="BL54" s="100">
        <f t="shared" si="0"/>
        <v>1.6735537190082646</v>
      </c>
      <c r="BM54" s="99">
        <f t="shared" si="0"/>
        <v>1.4866666666666668</v>
      </c>
      <c r="BN54" s="99">
        <f t="shared" si="0"/>
        <v>1.6735537190082646</v>
      </c>
      <c r="BO54" s="99">
        <f t="shared" si="0"/>
        <v>1.7336152219873151</v>
      </c>
      <c r="BP54" s="99">
        <f t="shared" si="0"/>
        <v>1.7336152219873151</v>
      </c>
      <c r="BQ54" s="99">
        <f t="shared" si="0"/>
        <v>1.7336152219873151</v>
      </c>
      <c r="BR54" s="99">
        <f t="shared" si="0"/>
        <v>1.5551181102362206</v>
      </c>
      <c r="BS54" s="99">
        <f t="shared" si="0"/>
        <v>1.5551181102362206</v>
      </c>
      <c r="BT54" s="100">
        <f t="shared" si="0"/>
        <v>1.5551181102362206</v>
      </c>
      <c r="BU54" s="99">
        <f t="shared" si="0"/>
        <v>1.7507136060894388</v>
      </c>
      <c r="BV54" s="99">
        <f t="shared" si="0"/>
        <v>1.808634772462077</v>
      </c>
      <c r="BW54" s="99">
        <f t="shared" si="0"/>
        <v>1.9667832167832169</v>
      </c>
      <c r="BX54" s="99">
        <f>BX18/BX19</f>
        <v>1.987577639751553</v>
      </c>
      <c r="BY54" s="99">
        <f>BY18/BY19</f>
        <v>1.987577639751553</v>
      </c>
      <c r="BZ54" s="99">
        <f t="shared" si="0"/>
        <v>1.7956545160711079</v>
      </c>
      <c r="CA54" s="99">
        <f t="shared" si="0"/>
        <v>1.987577639751553</v>
      </c>
      <c r="CB54" s="99">
        <f t="shared" si="0"/>
        <v>1.9782608695652173</v>
      </c>
      <c r="CC54" s="99">
        <f t="shared" si="0"/>
        <v>2.0399113082039912</v>
      </c>
      <c r="CD54" s="99">
        <f t="shared" si="0"/>
        <v>2.0399113082039912</v>
      </c>
      <c r="CE54" s="99">
        <f>CE18/CE19</f>
        <v>2.1410579345088161</v>
      </c>
      <c r="CF54" s="101">
        <f>CF18/CF19</f>
        <v>2.318840579710145</v>
      </c>
      <c r="CG54" s="101">
        <f>CG18/CG19</f>
        <v>2.3177209077740222</v>
      </c>
      <c r="CH54" s="101">
        <f t="shared" ref="CH54:DJ54" si="1">CH18/CH19</f>
        <v>0.6</v>
      </c>
      <c r="CI54" s="99">
        <f t="shared" si="1"/>
        <v>0.66666666666666663</v>
      </c>
      <c r="CJ54" s="99">
        <f t="shared" si="1"/>
        <v>0.4</v>
      </c>
      <c r="CK54" s="99">
        <f t="shared" si="1"/>
        <v>0.2857142857142857</v>
      </c>
      <c r="CL54" s="99">
        <f t="shared" si="1"/>
        <v>0.5</v>
      </c>
      <c r="CM54" s="99">
        <f t="shared" si="1"/>
        <v>0.5803571428571429</v>
      </c>
      <c r="CN54" s="99">
        <f t="shared" si="1"/>
        <v>0.67187500000000011</v>
      </c>
      <c r="CO54" s="99">
        <f t="shared" si="1"/>
        <v>0.64393939393939392</v>
      </c>
      <c r="CP54" s="99">
        <f>CP18/CP19</f>
        <v>0.72916666666666663</v>
      </c>
      <c r="CQ54" s="99">
        <f>CQ18/CQ19</f>
        <v>0.96590909090909094</v>
      </c>
      <c r="CR54" s="99">
        <f t="shared" si="1"/>
        <v>0.60765550239234445</v>
      </c>
      <c r="CS54" s="99">
        <f>CS18/CS19</f>
        <v>0.86956521739130432</v>
      </c>
      <c r="CT54" s="99">
        <f>CT18/CT19</f>
        <v>1.103448275862069</v>
      </c>
      <c r="CU54" s="98">
        <f t="shared" si="1"/>
        <v>1.0738255033557047</v>
      </c>
      <c r="CV54" s="98">
        <f>CV18/CV19</f>
        <v>0.96794871794871795</v>
      </c>
      <c r="CW54" s="99">
        <f t="shared" si="1"/>
        <v>0.97849365607846661</v>
      </c>
      <c r="CX54" s="100">
        <f t="shared" si="1"/>
        <v>1.3078260869565217</v>
      </c>
      <c r="CY54" s="100">
        <f>CY18/CY19</f>
        <v>1.4143426294820716</v>
      </c>
      <c r="CZ54" s="100">
        <f t="shared" si="1"/>
        <v>1.115</v>
      </c>
      <c r="DA54" s="100">
        <f t="shared" si="1"/>
        <v>1.837160751565762</v>
      </c>
      <c r="DB54" s="100">
        <f t="shared" si="1"/>
        <v>1.6341030195381883</v>
      </c>
      <c r="DC54" s="100">
        <f t="shared" si="1"/>
        <v>1.3303437967115097</v>
      </c>
      <c r="DD54" s="100">
        <f t="shared" si="1"/>
        <v>1.0731707317073171</v>
      </c>
      <c r="DE54" s="100">
        <f t="shared" si="1"/>
        <v>1.2336630166019074</v>
      </c>
      <c r="DF54" s="100">
        <f t="shared" si="1"/>
        <v>2.4654088050314464</v>
      </c>
      <c r="DG54" s="100">
        <f t="shared" si="1"/>
        <v>2.3754601226993866</v>
      </c>
      <c r="DH54" s="100">
        <f t="shared" si="1"/>
        <v>2.4654088050314464</v>
      </c>
      <c r="DI54" s="100">
        <f t="shared" si="1"/>
        <v>1</v>
      </c>
      <c r="DJ54" s="100">
        <f t="shared" si="1"/>
        <v>2.3938795656465941</v>
      </c>
      <c r="DK54" s="100">
        <f>DK18/DK19</f>
        <v>1.7131474103585655</v>
      </c>
    </row>
    <row r="55" spans="1:115" x14ac:dyDescent="0.35">
      <c r="A55" s="4" t="s">
        <v>411</v>
      </c>
      <c r="B55" s="102">
        <f>B13*B18^2/127.324</f>
        <v>865.69696208099026</v>
      </c>
      <c r="C55" s="102">
        <f t="shared" ref="C55:CD55" si="2">C13*C18^2/127.324</f>
        <v>1017.875655807232</v>
      </c>
      <c r="D55" s="102">
        <f t="shared" si="2"/>
        <v>751.84851245641028</v>
      </c>
      <c r="E55" s="103">
        <f>E13*E18^2/127.324</f>
        <v>380.13257516257738</v>
      </c>
      <c r="F55" s="102">
        <f t="shared" si="2"/>
        <v>314.15915302692343</v>
      </c>
      <c r="G55" s="103">
        <f t="shared" si="2"/>
        <v>271.71625145298611</v>
      </c>
      <c r="H55" s="103">
        <f t="shared" si="2"/>
        <v>253.35364895856242</v>
      </c>
      <c r="I55" s="103">
        <f t="shared" si="2"/>
        <v>199.09836323081274</v>
      </c>
      <c r="J55" s="104">
        <f t="shared" si="2"/>
        <v>211.53906569067891</v>
      </c>
      <c r="K55" s="103">
        <f t="shared" si="2"/>
        <v>233.79724168263644</v>
      </c>
      <c r="L55" s="103">
        <f t="shared" si="2"/>
        <v>248.9987747793032</v>
      </c>
      <c r="M55" s="103">
        <f>M13*M18^2/127.324</f>
        <v>169.8972699569602</v>
      </c>
      <c r="N55" s="103">
        <f t="shared" si="2"/>
        <v>195.63570104614996</v>
      </c>
      <c r="O55" s="103">
        <f>O13*O18^2/127.324</f>
        <v>226.19459017938487</v>
      </c>
      <c r="P55" s="103">
        <f t="shared" si="2"/>
        <v>226.19459017938487</v>
      </c>
      <c r="Q55" s="103">
        <f t="shared" si="2"/>
        <v>226.19459017938487</v>
      </c>
      <c r="R55" s="103">
        <f t="shared" si="2"/>
        <v>226.19459017938487</v>
      </c>
      <c r="S55" s="103">
        <f t="shared" si="2"/>
        <v>265.4644843077503</v>
      </c>
      <c r="T55" s="103">
        <f t="shared" si="2"/>
        <v>299.14234551223649</v>
      </c>
      <c r="U55" s="103">
        <f t="shared" si="2"/>
        <v>290.53438471929883</v>
      </c>
      <c r="V55" s="102">
        <f t="shared" si="2"/>
        <v>422.48122899060667</v>
      </c>
      <c r="W55" s="102">
        <f t="shared" si="2"/>
        <v>706.85809431057771</v>
      </c>
      <c r="X55" s="102">
        <f t="shared" si="2"/>
        <v>555.18205522917913</v>
      </c>
      <c r="Y55" s="103">
        <f t="shared" si="2"/>
        <v>423.07813138135782</v>
      </c>
      <c r="Z55" s="103">
        <f t="shared" si="2"/>
        <v>423.07813138135782</v>
      </c>
      <c r="AA55" s="103">
        <f t="shared" si="2"/>
        <v>211.36627815651408</v>
      </c>
      <c r="AB55" s="102">
        <f t="shared" si="2"/>
        <v>285.09943137193301</v>
      </c>
      <c r="AC55" s="103">
        <f t="shared" si="2"/>
        <v>211.36627815651408</v>
      </c>
      <c r="AD55" s="104">
        <f t="shared" si="2"/>
        <v>211.36627815651408</v>
      </c>
      <c r="AE55" s="103">
        <f t="shared" si="2"/>
        <v>254.46891395180799</v>
      </c>
      <c r="AF55" s="102">
        <f t="shared" si="2"/>
        <v>254.46891395180799</v>
      </c>
      <c r="AG55" s="103">
        <f t="shared" si="2"/>
        <v>362.91665357670195</v>
      </c>
      <c r="AH55" s="103">
        <f t="shared" si="2"/>
        <v>362.91665357670195</v>
      </c>
      <c r="AI55" s="103">
        <f t="shared" si="2"/>
        <v>340.35751311614462</v>
      </c>
      <c r="AJ55" s="103">
        <f t="shared" si="2"/>
        <v>332.5060475636958</v>
      </c>
      <c r="AK55" s="103">
        <f t="shared" si="2"/>
        <v>340.46998209292826</v>
      </c>
      <c r="AL55" s="103">
        <f t="shared" si="2"/>
        <v>289.52907542961265</v>
      </c>
      <c r="AM55" s="103">
        <f t="shared" si="2"/>
        <v>277.47291633941757</v>
      </c>
      <c r="AN55" s="103">
        <f t="shared" si="2"/>
        <v>277.47291633941757</v>
      </c>
      <c r="AO55" s="103">
        <f t="shared" si="2"/>
        <v>251.12311897207127</v>
      </c>
      <c r="AP55" s="103">
        <f t="shared" si="2"/>
        <v>294.82265715811633</v>
      </c>
      <c r="AQ55" s="103">
        <f t="shared" si="2"/>
        <v>290.0645926926581</v>
      </c>
      <c r="AR55" s="103">
        <f t="shared" si="2"/>
        <v>282.05208758757186</v>
      </c>
      <c r="AS55" s="103">
        <f t="shared" si="2"/>
        <v>329.2584021865477</v>
      </c>
      <c r="AT55" s="103">
        <f t="shared" si="2"/>
        <v>496.57315195878238</v>
      </c>
      <c r="AU55" s="103">
        <f t="shared" si="2"/>
        <v>496.57315195878238</v>
      </c>
      <c r="AV55" s="103">
        <f t="shared" si="2"/>
        <v>461.1899434915648</v>
      </c>
      <c r="AW55" s="103">
        <f t="shared" si="2"/>
        <v>461.1899434915648</v>
      </c>
      <c r="AX55" s="103">
        <f t="shared" si="2"/>
        <v>461.1899434915648</v>
      </c>
      <c r="AY55" s="103">
        <f t="shared" si="2"/>
        <v>461.1899434915648</v>
      </c>
      <c r="AZ55" s="103">
        <f t="shared" si="2"/>
        <v>461.1899434915648</v>
      </c>
      <c r="BA55" s="103">
        <f t="shared" si="2"/>
        <v>461.1899434915648</v>
      </c>
      <c r="BB55" s="103">
        <f t="shared" si="2"/>
        <v>461.1899434915648</v>
      </c>
      <c r="BC55" s="103">
        <f t="shared" si="2"/>
        <v>603.18557381169296</v>
      </c>
      <c r="BD55" s="103">
        <f t="shared" si="2"/>
        <v>461.1899434915648</v>
      </c>
      <c r="BE55" s="103">
        <f t="shared" si="2"/>
        <v>603.18557381169296</v>
      </c>
      <c r="BF55" s="103">
        <f t="shared" si="2"/>
        <v>603.18557381169296</v>
      </c>
      <c r="BG55" s="103">
        <f t="shared" si="2"/>
        <v>461.1899434915648</v>
      </c>
      <c r="BH55" s="103">
        <f t="shared" si="2"/>
        <v>603.18557381169296</v>
      </c>
      <c r="BI55" s="103">
        <f t="shared" si="2"/>
        <v>461.1899434915648</v>
      </c>
      <c r="BJ55" s="103">
        <f t="shared" si="2"/>
        <v>461.1899434915648</v>
      </c>
      <c r="BK55" s="103">
        <f t="shared" si="2"/>
        <v>461.1899434915648</v>
      </c>
      <c r="BL55" s="104">
        <f t="shared" si="2"/>
        <v>309.17973045144669</v>
      </c>
      <c r="BM55" s="103">
        <f t="shared" si="2"/>
        <v>249.96512833401403</v>
      </c>
      <c r="BN55" s="103">
        <f t="shared" si="2"/>
        <v>309.17973045144669</v>
      </c>
      <c r="BO55" s="103">
        <f t="shared" si="2"/>
        <v>316.86092174295499</v>
      </c>
      <c r="BP55" s="103">
        <f t="shared" si="2"/>
        <v>316.86092174295499</v>
      </c>
      <c r="BQ55" s="103">
        <f t="shared" si="2"/>
        <v>316.86092174295499</v>
      </c>
      <c r="BR55" s="103">
        <f t="shared" si="2"/>
        <v>294.10009110615437</v>
      </c>
      <c r="BS55" s="103">
        <f t="shared" si="2"/>
        <v>294.10009110615437</v>
      </c>
      <c r="BT55" s="104">
        <f t="shared" si="2"/>
        <v>294.10009110615437</v>
      </c>
      <c r="BU55" s="103">
        <f t="shared" si="2"/>
        <v>664.76076780496999</v>
      </c>
      <c r="BV55" s="103">
        <f t="shared" si="2"/>
        <v>679.2906286324652</v>
      </c>
      <c r="BW55" s="103">
        <f t="shared" si="2"/>
        <v>763.406741855424</v>
      </c>
      <c r="BX55" s="103">
        <f>BX13*BX18^2/127.324</f>
        <v>723.82268857403164</v>
      </c>
      <c r="BY55" s="103">
        <f>BY13*BY18^2/127.324</f>
        <v>723.82268857403164</v>
      </c>
      <c r="BZ55" s="103">
        <f t="shared" si="2"/>
        <v>628.31830605384687</v>
      </c>
      <c r="CA55" s="103">
        <f t="shared" si="2"/>
        <v>723.82268857403164</v>
      </c>
      <c r="CB55" s="103">
        <f t="shared" si="2"/>
        <v>650.3879865539883</v>
      </c>
      <c r="CC55" s="103">
        <f t="shared" si="2"/>
        <v>664.76076780496999</v>
      </c>
      <c r="CD55" s="103">
        <f t="shared" si="2"/>
        <v>664.76076780496999</v>
      </c>
      <c r="CE55" s="103">
        <f>CE13*CE18^2/127.324</f>
        <v>686.61446388740535</v>
      </c>
      <c r="CF55" s="105">
        <f>CF13*CF18^2/127.324</f>
        <v>723.82268857403164</v>
      </c>
      <c r="CG55" s="105">
        <f>CG13*CG18^2/127.324</f>
        <v>723.82268857403164</v>
      </c>
      <c r="CH55" s="105">
        <f t="shared" ref="CH55:DJ55" si="3">CH13*CH18^2/127.324</f>
        <v>56.548647544846219</v>
      </c>
      <c r="CI55" s="103">
        <f t="shared" si="3"/>
        <v>100.5309289686155</v>
      </c>
      <c r="CJ55" s="103">
        <f t="shared" si="3"/>
        <v>78.539788256730859</v>
      </c>
      <c r="CK55" s="103">
        <f t="shared" si="3"/>
        <v>100.5309289686155</v>
      </c>
      <c r="CL55" s="103">
        <f t="shared" si="3"/>
        <v>191.13442870158022</v>
      </c>
      <c r="CM55" s="103">
        <f t="shared" si="3"/>
        <v>265.4644843077503</v>
      </c>
      <c r="CN55" s="103">
        <f t="shared" si="3"/>
        <v>292.78181057773872</v>
      </c>
      <c r="CO55" s="103">
        <f t="shared" si="3"/>
        <v>226.97998806195218</v>
      </c>
      <c r="CP55" s="103">
        <f>CP13*CP18^2/127.324</f>
        <v>193.97388748389935</v>
      </c>
      <c r="CQ55" s="103">
        <f>CQ13*CQ18^2/127.324</f>
        <v>56.744997015488046</v>
      </c>
      <c r="CR55" s="103">
        <f t="shared" si="3"/>
        <v>190.01523671892181</v>
      </c>
      <c r="CS55" s="103">
        <f>CS13*CS18^2/127.324</f>
        <v>52.810153623825833</v>
      </c>
      <c r="CT55" s="103">
        <f>CT13*CT18^2/127.324</f>
        <v>257.3591781596557</v>
      </c>
      <c r="CU55" s="102">
        <f t="shared" si="3"/>
        <v>603.18557381169296</v>
      </c>
      <c r="CV55" s="102">
        <f>CV13*CV18^2/127.324</f>
        <v>44.769642801043013</v>
      </c>
      <c r="CW55" s="103">
        <f t="shared" si="3"/>
        <v>371.47395934780553</v>
      </c>
      <c r="CX55" s="104">
        <f t="shared" si="3"/>
        <v>573.09000760265155</v>
      </c>
      <c r="CY55" s="104">
        <f>CY13*CY18^2/127.324</f>
        <v>49.489884075272535</v>
      </c>
      <c r="CZ55" s="104">
        <f t="shared" si="3"/>
        <v>249.96512833401403</v>
      </c>
      <c r="DA55" s="104">
        <f t="shared" si="3"/>
        <v>729.85454431214851</v>
      </c>
      <c r="DB55" s="104">
        <f t="shared" si="3"/>
        <v>531.80861424397597</v>
      </c>
      <c r="DC55" s="104">
        <f t="shared" si="3"/>
        <v>373.26819766893908</v>
      </c>
      <c r="DD55" s="104">
        <f t="shared" si="3"/>
        <v>243.2848481040495</v>
      </c>
      <c r="DE55" s="104">
        <f t="shared" si="3"/>
        <v>689.75530928968624</v>
      </c>
      <c r="DF55" s="104">
        <f t="shared" si="3"/>
        <v>603.43690113411458</v>
      </c>
      <c r="DG55" s="104">
        <f t="shared" si="3"/>
        <v>588.74933241179986</v>
      </c>
      <c r="DH55" s="104">
        <f t="shared" si="3"/>
        <v>754.29612641764322</v>
      </c>
      <c r="DI55" s="104">
        <f t="shared" si="3"/>
        <v>232.35210957871257</v>
      </c>
      <c r="DJ55" s="104">
        <f t="shared" si="3"/>
        <v>738.98086770758073</v>
      </c>
      <c r="DK55" s="104">
        <f>DK13*DK18^2/127.324</f>
        <v>697.05632873613774</v>
      </c>
    </row>
    <row r="56" spans="1:115" x14ac:dyDescent="0.35">
      <c r="A56" s="4" t="s">
        <v>412</v>
      </c>
      <c r="B56" s="106">
        <f>B57/B13</f>
        <v>3246.3636078037134</v>
      </c>
      <c r="C56" s="106">
        <f t="shared" ref="C56:BN56" si="4">C57/C13</f>
        <v>4071.5026232289283</v>
      </c>
      <c r="D56" s="106">
        <f t="shared" si="4"/>
        <v>3383.3183060538458</v>
      </c>
      <c r="E56" s="106">
        <f t="shared" si="4"/>
        <v>1900.662875812887</v>
      </c>
      <c r="F56" s="106">
        <f t="shared" si="4"/>
        <v>1413.7161886211554</v>
      </c>
      <c r="G56" s="106">
        <f t="shared" si="4"/>
        <v>1120.8295372435678</v>
      </c>
      <c r="H56" s="106">
        <f t="shared" si="4"/>
        <v>372.03399889258901</v>
      </c>
      <c r="I56" s="106">
        <f t="shared" si="4"/>
        <v>331.83060538468789</v>
      </c>
      <c r="J56" s="107">
        <f t="shared" si="4"/>
        <v>331.41120291539693</v>
      </c>
      <c r="K56" s="106">
        <f t="shared" si="4"/>
        <v>248.40956928780119</v>
      </c>
      <c r="L56" s="106">
        <f t="shared" si="4"/>
        <v>165.99918318620215</v>
      </c>
      <c r="M56" s="106">
        <f>M57/M13</f>
        <v>186.88699695265623</v>
      </c>
      <c r="N56" s="106">
        <f t="shared" si="4"/>
        <v>185.85391599384246</v>
      </c>
      <c r="O56" s="106">
        <f>O57/O13</f>
        <v>248.81404919732336</v>
      </c>
      <c r="P56" s="106">
        <f t="shared" si="4"/>
        <v>282.74323772423111</v>
      </c>
      <c r="Q56" s="106">
        <f t="shared" si="4"/>
        <v>248.81404919732336</v>
      </c>
      <c r="R56" s="106">
        <f t="shared" si="4"/>
        <v>282.74323772423111</v>
      </c>
      <c r="S56" s="106">
        <f t="shared" si="4"/>
        <v>331.83060538468783</v>
      </c>
      <c r="T56" s="106">
        <f t="shared" si="4"/>
        <v>373.92793189029561</v>
      </c>
      <c r="U56" s="106">
        <f t="shared" si="4"/>
        <v>363.16798089912356</v>
      </c>
      <c r="V56" s="106">
        <f t="shared" si="4"/>
        <v>538.66356696302341</v>
      </c>
      <c r="W56" s="106">
        <f t="shared" si="4"/>
        <v>375.51836260249445</v>
      </c>
      <c r="X56" s="106">
        <f t="shared" si="4"/>
        <v>707.8571204172033</v>
      </c>
      <c r="Y56" s="106">
        <f t="shared" si="4"/>
        <v>246.79557663912541</v>
      </c>
      <c r="Z56" s="106">
        <f t="shared" si="4"/>
        <v>246.79557663912541</v>
      </c>
      <c r="AA56" s="106">
        <f t="shared" si="4"/>
        <v>184.94549338694983</v>
      </c>
      <c r="AB56" s="106">
        <f t="shared" si="4"/>
        <v>124.73100122522068</v>
      </c>
      <c r="AC56" s="106">
        <f t="shared" si="4"/>
        <v>184.94549338694983</v>
      </c>
      <c r="AD56" s="107">
        <f t="shared" si="4"/>
        <v>184.94549338694983</v>
      </c>
      <c r="AE56" s="106">
        <f t="shared" si="4"/>
        <v>496.21438220602556</v>
      </c>
      <c r="AF56" s="106">
        <f t="shared" si="4"/>
        <v>496.21438220602556</v>
      </c>
      <c r="AG56" s="106">
        <f t="shared" si="4"/>
        <v>312.10832207596366</v>
      </c>
      <c r="AH56" s="106">
        <f t="shared" si="4"/>
        <v>312.10832207596366</v>
      </c>
      <c r="AI56" s="106">
        <f t="shared" si="4"/>
        <v>311.00167760987711</v>
      </c>
      <c r="AJ56" s="106">
        <f t="shared" si="4"/>
        <v>415.63255945461975</v>
      </c>
      <c r="AK56" s="106">
        <f t="shared" si="4"/>
        <v>402.88947880996511</v>
      </c>
      <c r="AL56" s="106">
        <f t="shared" si="4"/>
        <v>622.48751217366714</v>
      </c>
      <c r="AM56" s="106">
        <f t="shared" si="4"/>
        <v>623.73136863937668</v>
      </c>
      <c r="AN56" s="106">
        <f t="shared" si="4"/>
        <v>623.73136863937668</v>
      </c>
      <c r="AO56" s="106">
        <f t="shared" si="4"/>
        <v>246.1006565926298</v>
      </c>
      <c r="AP56" s="106">
        <f t="shared" si="4"/>
        <v>187.21238729540386</v>
      </c>
      <c r="AQ56" s="106">
        <f t="shared" si="4"/>
        <v>186.95388160523547</v>
      </c>
      <c r="AR56" s="106">
        <f t="shared" si="4"/>
        <v>186.1543778077974</v>
      </c>
      <c r="AS56" s="106">
        <f t="shared" si="4"/>
        <v>187.12578142266972</v>
      </c>
      <c r="AT56" s="106">
        <f t="shared" si="4"/>
        <v>374.44719239891936</v>
      </c>
      <c r="AU56" s="106">
        <f t="shared" si="4"/>
        <v>374.44719239891936</v>
      </c>
      <c r="AV56" s="106">
        <f t="shared" si="4"/>
        <v>373.39090799935809</v>
      </c>
      <c r="AW56" s="106">
        <f t="shared" si="4"/>
        <v>373.39090799935809</v>
      </c>
      <c r="AX56" s="106">
        <f t="shared" si="4"/>
        <v>373.39090799935809</v>
      </c>
      <c r="AY56" s="106">
        <f t="shared" si="4"/>
        <v>373.39090799935809</v>
      </c>
      <c r="AZ56" s="106">
        <f t="shared" si="4"/>
        <v>373.39090799935809</v>
      </c>
      <c r="BA56" s="106">
        <f t="shared" si="4"/>
        <v>373.39090799935809</v>
      </c>
      <c r="BB56" s="106">
        <f t="shared" si="4"/>
        <v>373.39090799935809</v>
      </c>
      <c r="BC56" s="106">
        <f t="shared" si="4"/>
        <v>249.31670384216645</v>
      </c>
      <c r="BD56" s="106">
        <f t="shared" si="4"/>
        <v>373.39090799935809</v>
      </c>
      <c r="BE56" s="106">
        <f t="shared" si="4"/>
        <v>249.31670384216645</v>
      </c>
      <c r="BF56" s="106">
        <f t="shared" si="4"/>
        <v>249.31670384216645</v>
      </c>
      <c r="BG56" s="106">
        <f t="shared" si="4"/>
        <v>373.39090799935809</v>
      </c>
      <c r="BH56" s="106">
        <f t="shared" si="4"/>
        <v>249.31670384216645</v>
      </c>
      <c r="BI56" s="106">
        <f t="shared" si="4"/>
        <v>373.39090799935809</v>
      </c>
      <c r="BJ56" s="106">
        <f t="shared" si="4"/>
        <v>373.39090799935809</v>
      </c>
      <c r="BK56" s="106">
        <f t="shared" si="4"/>
        <v>373.39090799935809</v>
      </c>
      <c r="BL56" s="107">
        <f t="shared" si="4"/>
        <v>249.40498256416697</v>
      </c>
      <c r="BM56" s="106">
        <f t="shared" si="4"/>
        <v>374.94769250102104</v>
      </c>
      <c r="BN56" s="106">
        <f t="shared" si="4"/>
        <v>249.40498256416697</v>
      </c>
      <c r="BO56" s="106">
        <f t="shared" ref="BO56:DK56" si="5">BO57/BO13</f>
        <v>249.79202664069615</v>
      </c>
      <c r="BP56" s="106">
        <f t="shared" si="5"/>
        <v>249.79202664069615</v>
      </c>
      <c r="BQ56" s="106">
        <f t="shared" si="5"/>
        <v>249.79202664069615</v>
      </c>
      <c r="BR56" s="106">
        <f t="shared" si="5"/>
        <v>249.00474380321069</v>
      </c>
      <c r="BS56" s="106">
        <f t="shared" si="5"/>
        <v>249.00474380321069</v>
      </c>
      <c r="BT56" s="107">
        <f t="shared" si="5"/>
        <v>249.00474380321069</v>
      </c>
      <c r="BU56" s="106">
        <f t="shared" si="5"/>
        <v>349.33178348151171</v>
      </c>
      <c r="BV56" s="106">
        <f t="shared" si="5"/>
        <v>349.29124124281361</v>
      </c>
      <c r="BW56" s="106">
        <f t="shared" si="5"/>
        <v>291.11243756086839</v>
      </c>
      <c r="BX56" s="106">
        <f t="shared" si="5"/>
        <v>349.60635858125727</v>
      </c>
      <c r="BY56" s="106">
        <f t="shared" si="5"/>
        <v>349.60635858125727</v>
      </c>
      <c r="BZ56" s="106">
        <f t="shared" si="5"/>
        <v>437.38808080173413</v>
      </c>
      <c r="CA56" s="106">
        <f t="shared" si="5"/>
        <v>349.60635858125727</v>
      </c>
      <c r="CB56" s="106">
        <f t="shared" si="5"/>
        <v>299.1784738148346</v>
      </c>
      <c r="CC56" s="106">
        <f t="shared" si="5"/>
        <v>299.80710628004147</v>
      </c>
      <c r="CD56" s="106">
        <f t="shared" si="5"/>
        <v>299.80710628004147</v>
      </c>
      <c r="CE56" s="108">
        <f t="shared" si="5"/>
        <v>299.84453637962991</v>
      </c>
      <c r="CF56" s="109">
        <f>CF57/CF13</f>
        <v>299.66259306964906</v>
      </c>
      <c r="CG56" s="109">
        <f>CG57/CG13</f>
        <v>299.80735760736394</v>
      </c>
      <c r="CH56" s="109">
        <f t="shared" si="5"/>
        <v>282.74323772423111</v>
      </c>
      <c r="CI56" s="106">
        <f t="shared" si="5"/>
        <v>603.18557381169308</v>
      </c>
      <c r="CJ56" s="106">
        <f t="shared" si="5"/>
        <v>1963.4947064182713</v>
      </c>
      <c r="CK56" s="106">
        <f t="shared" si="5"/>
        <v>1407.4330055606169</v>
      </c>
      <c r="CL56" s="106">
        <f t="shared" si="5"/>
        <v>745.42427193616288</v>
      </c>
      <c r="CM56" s="106">
        <f t="shared" si="5"/>
        <v>371.65027803085042</v>
      </c>
      <c r="CN56" s="106">
        <f t="shared" si="5"/>
        <v>371.83289943372813</v>
      </c>
      <c r="CO56" s="106">
        <f t="shared" si="5"/>
        <v>749.0339606044422</v>
      </c>
      <c r="CP56" s="106">
        <f>CP57/CP13</f>
        <v>184.76012782841411</v>
      </c>
      <c r="CQ56" s="106">
        <f>CQ57/CQ13</f>
        <v>499.3559737362948</v>
      </c>
      <c r="CR56" s="106">
        <f t="shared" si="5"/>
        <v>330.94320395212213</v>
      </c>
      <c r="CS56" s="106">
        <f>CS57/CS13</f>
        <v>497.99974867267758</v>
      </c>
      <c r="CT56" s="106">
        <f>CT57/CT13</f>
        <v>186.58540416575039</v>
      </c>
      <c r="CU56" s="106">
        <f t="shared" si="5"/>
        <v>374.47771040809266</v>
      </c>
      <c r="CV56" s="106">
        <f>CV57/CV13</f>
        <v>349.20321384813553</v>
      </c>
      <c r="CW56" s="106">
        <f t="shared" si="5"/>
        <v>1032.0475275580407</v>
      </c>
      <c r="CX56" s="106">
        <f t="shared" si="5"/>
        <v>523.12372256479534</v>
      </c>
      <c r="CY56" s="106">
        <f>CY57/CY13</f>
        <v>24.843921805786813</v>
      </c>
      <c r="CZ56" s="106">
        <f t="shared" si="5"/>
        <v>499.93025666802805</v>
      </c>
      <c r="DA56" s="106">
        <f t="shared" si="5"/>
        <v>291.33360560459926</v>
      </c>
      <c r="DB56" s="106">
        <f t="shared" si="5"/>
        <v>374.2603122741981</v>
      </c>
      <c r="DC56" s="106">
        <f t="shared" si="5"/>
        <v>416.19404040086715</v>
      </c>
      <c r="DD56" s="106">
        <f t="shared" si="5"/>
        <v>498.73393861330152</v>
      </c>
      <c r="DE56" s="106">
        <f t="shared" si="5"/>
        <v>732.26148022466327</v>
      </c>
      <c r="DF56" s="106">
        <f t="shared" si="5"/>
        <v>299.83271025101317</v>
      </c>
      <c r="DG56" s="106">
        <f t="shared" si="5"/>
        <v>299.89419119726051</v>
      </c>
      <c r="DH56" s="106">
        <f t="shared" si="5"/>
        <v>299.83271025101322</v>
      </c>
      <c r="DI56" s="106">
        <f t="shared" si="5"/>
        <v>499.55703559423199</v>
      </c>
      <c r="DJ56" s="106">
        <f t="shared" si="5"/>
        <v>299.43504759511171</v>
      </c>
      <c r="DK56" s="106">
        <f t="shared" si="5"/>
        <v>291.60189752128434</v>
      </c>
    </row>
    <row r="57" spans="1:115" x14ac:dyDescent="0.35">
      <c r="A57" s="4" t="s">
        <v>413</v>
      </c>
      <c r="B57" s="106">
        <f t="shared" ref="B57:BM57" si="6">B55*B19/10</f>
        <v>12985.454431214854</v>
      </c>
      <c r="C57" s="106">
        <f t="shared" si="6"/>
        <v>16286.010492915713</v>
      </c>
      <c r="D57" s="106">
        <f t="shared" si="6"/>
        <v>13533.273224215383</v>
      </c>
      <c r="E57" s="108">
        <f t="shared" si="6"/>
        <v>7602.6515032515481</v>
      </c>
      <c r="F57" s="106">
        <f t="shared" si="6"/>
        <v>5654.8647544846217</v>
      </c>
      <c r="G57" s="108">
        <f t="shared" si="6"/>
        <v>4483.318148974271</v>
      </c>
      <c r="H57" s="108">
        <f t="shared" si="6"/>
        <v>2976.2719911407121</v>
      </c>
      <c r="I57" s="108">
        <f t="shared" si="6"/>
        <v>1990.9836323081272</v>
      </c>
      <c r="J57" s="107">
        <f t="shared" si="6"/>
        <v>1988.4672174923817</v>
      </c>
      <c r="K57" s="108">
        <f t="shared" si="6"/>
        <v>1987.2765543024095</v>
      </c>
      <c r="L57" s="108">
        <f t="shared" si="6"/>
        <v>1991.9901982344259</v>
      </c>
      <c r="M57" s="108">
        <f>M55*M19/10</f>
        <v>1495.0959756212499</v>
      </c>
      <c r="N57" s="108">
        <f t="shared" si="6"/>
        <v>1486.8313279507397</v>
      </c>
      <c r="O57" s="108">
        <f>O55*O19/10</f>
        <v>1990.5123935785869</v>
      </c>
      <c r="P57" s="108">
        <f t="shared" si="6"/>
        <v>2261.9459017938489</v>
      </c>
      <c r="Q57" s="108">
        <f t="shared" si="6"/>
        <v>1990.5123935785869</v>
      </c>
      <c r="R57" s="108">
        <f t="shared" si="6"/>
        <v>2261.9459017938489</v>
      </c>
      <c r="S57" s="108">
        <f t="shared" si="6"/>
        <v>2654.6448430775026</v>
      </c>
      <c r="T57" s="108">
        <f t="shared" si="6"/>
        <v>2991.4234551223649</v>
      </c>
      <c r="U57" s="108">
        <f t="shared" si="6"/>
        <v>2905.3438471929885</v>
      </c>
      <c r="V57" s="106">
        <f t="shared" si="6"/>
        <v>4309.3085357041873</v>
      </c>
      <c r="W57" s="106">
        <f t="shared" si="6"/>
        <v>6008.2938016399112</v>
      </c>
      <c r="X57" s="106">
        <f t="shared" si="6"/>
        <v>5662.8569633376264</v>
      </c>
      <c r="Y57" s="108">
        <f t="shared" si="6"/>
        <v>2961.5469196695049</v>
      </c>
      <c r="Z57" s="108">
        <f t="shared" si="6"/>
        <v>2961.5469196695049</v>
      </c>
      <c r="AA57" s="108">
        <f t="shared" si="6"/>
        <v>1479.5639470955987</v>
      </c>
      <c r="AB57" s="106">
        <f t="shared" si="6"/>
        <v>1496.7720147026482</v>
      </c>
      <c r="AC57" s="108">
        <f t="shared" si="6"/>
        <v>1479.5639470955987</v>
      </c>
      <c r="AD57" s="107">
        <f t="shared" si="6"/>
        <v>1479.5639470955987</v>
      </c>
      <c r="AE57" s="108">
        <f t="shared" si="6"/>
        <v>1984.8575288241022</v>
      </c>
      <c r="AF57" s="106">
        <f t="shared" si="6"/>
        <v>1984.8575288241022</v>
      </c>
      <c r="AG57" s="108">
        <f t="shared" si="6"/>
        <v>2496.8665766077092</v>
      </c>
      <c r="AH57" s="108">
        <f t="shared" si="6"/>
        <v>2496.8665766077092</v>
      </c>
      <c r="AI57" s="108">
        <f t="shared" si="6"/>
        <v>2488.0134208790168</v>
      </c>
      <c r="AJ57" s="108">
        <f t="shared" si="6"/>
        <v>2493.7953567277186</v>
      </c>
      <c r="AK57" s="108">
        <f t="shared" si="6"/>
        <v>2417.3368728597907</v>
      </c>
      <c r="AL57" s="108">
        <f t="shared" si="6"/>
        <v>2489.9500486946686</v>
      </c>
      <c r="AM57" s="108">
        <f t="shared" si="6"/>
        <v>2494.9254745575067</v>
      </c>
      <c r="AN57" s="108">
        <f t="shared" si="6"/>
        <v>2494.9254745575067</v>
      </c>
      <c r="AO57" s="108">
        <f t="shared" si="6"/>
        <v>1476.6039395557789</v>
      </c>
      <c r="AP57" s="108">
        <f t="shared" si="6"/>
        <v>1497.6990983632309</v>
      </c>
      <c r="AQ57" s="108">
        <f t="shared" si="6"/>
        <v>1495.6310528418837</v>
      </c>
      <c r="AR57" s="108">
        <f t="shared" si="6"/>
        <v>1489.2350224623792</v>
      </c>
      <c r="AS57" s="108">
        <f t="shared" si="6"/>
        <v>1497.0062513813577</v>
      </c>
      <c r="AT57" s="108">
        <f t="shared" si="6"/>
        <v>2995.5775391913548</v>
      </c>
      <c r="AU57" s="108">
        <f t="shared" si="6"/>
        <v>2995.5775391913548</v>
      </c>
      <c r="AV57" s="108">
        <f t="shared" si="6"/>
        <v>2987.1272639948647</v>
      </c>
      <c r="AW57" s="108">
        <f t="shared" si="6"/>
        <v>2987.1272639948647</v>
      </c>
      <c r="AX57" s="108">
        <f t="shared" si="6"/>
        <v>2987.1272639948647</v>
      </c>
      <c r="AY57" s="108">
        <f t="shared" si="6"/>
        <v>2987.1272639948647</v>
      </c>
      <c r="AZ57" s="108">
        <f t="shared" si="6"/>
        <v>2987.1272639948647</v>
      </c>
      <c r="BA57" s="108">
        <f t="shared" si="6"/>
        <v>2987.1272639948647</v>
      </c>
      <c r="BB57" s="108">
        <f t="shared" si="6"/>
        <v>2987.1272639948647</v>
      </c>
      <c r="BC57" s="108">
        <f t="shared" si="6"/>
        <v>2991.8004461059973</v>
      </c>
      <c r="BD57" s="108">
        <f t="shared" si="6"/>
        <v>2987.1272639948647</v>
      </c>
      <c r="BE57" s="108">
        <f t="shared" si="6"/>
        <v>2991.8004461059973</v>
      </c>
      <c r="BF57" s="108">
        <f t="shared" si="6"/>
        <v>2991.8004461059973</v>
      </c>
      <c r="BG57" s="108">
        <f t="shared" si="6"/>
        <v>2987.1272639948647</v>
      </c>
      <c r="BH57" s="108">
        <f t="shared" si="6"/>
        <v>2991.8004461059973</v>
      </c>
      <c r="BI57" s="108">
        <f t="shared" si="6"/>
        <v>2987.1272639948647</v>
      </c>
      <c r="BJ57" s="108">
        <f t="shared" si="6"/>
        <v>2987.1272639948647</v>
      </c>
      <c r="BK57" s="108">
        <f t="shared" si="6"/>
        <v>2987.1272639948647</v>
      </c>
      <c r="BL57" s="107">
        <f t="shared" si="6"/>
        <v>1496.4298953850018</v>
      </c>
      <c r="BM57" s="108">
        <f t="shared" si="6"/>
        <v>1499.7907700040842</v>
      </c>
      <c r="BN57" s="108">
        <f t="shared" ref="BN57:CE57" si="7">BN55*BN19/10</f>
        <v>1496.4298953850018</v>
      </c>
      <c r="BO57" s="108">
        <f t="shared" si="7"/>
        <v>1498.752159844177</v>
      </c>
      <c r="BP57" s="108">
        <f t="shared" si="7"/>
        <v>1498.752159844177</v>
      </c>
      <c r="BQ57" s="108">
        <f t="shared" si="7"/>
        <v>1498.752159844177</v>
      </c>
      <c r="BR57" s="108">
        <f t="shared" si="7"/>
        <v>1494.0284628192642</v>
      </c>
      <c r="BS57" s="108">
        <f t="shared" si="7"/>
        <v>1494.0284628192642</v>
      </c>
      <c r="BT57" s="107">
        <f t="shared" si="7"/>
        <v>1494.0284628192642</v>
      </c>
      <c r="BU57" s="108">
        <f t="shared" si="7"/>
        <v>3493.3178348151173</v>
      </c>
      <c r="BV57" s="108">
        <f t="shared" si="7"/>
        <v>3492.9124124281361</v>
      </c>
      <c r="BW57" s="108">
        <f t="shared" si="7"/>
        <v>3493.3492507304204</v>
      </c>
      <c r="BX57" s="108">
        <f>BX55*BX19/10</f>
        <v>3496.0635858125729</v>
      </c>
      <c r="BY57" s="108">
        <f>BY55*BY19/10</f>
        <v>3496.0635858125729</v>
      </c>
      <c r="BZ57" s="108">
        <f t="shared" si="7"/>
        <v>3499.1046464138731</v>
      </c>
      <c r="CA57" s="108">
        <f t="shared" si="7"/>
        <v>3496.0635858125729</v>
      </c>
      <c r="CB57" s="108">
        <f t="shared" si="7"/>
        <v>2991.7847381483462</v>
      </c>
      <c r="CC57" s="108">
        <f t="shared" si="7"/>
        <v>2998.0710628004149</v>
      </c>
      <c r="CD57" s="108">
        <f t="shared" si="7"/>
        <v>2998.0710628004149</v>
      </c>
      <c r="CE57" s="108">
        <f t="shared" si="7"/>
        <v>2998.4453637962993</v>
      </c>
      <c r="CF57" s="109">
        <f>CF55*CF19/10</f>
        <v>2996.6259306964907</v>
      </c>
      <c r="CG57" s="109">
        <f>CG55*CG19/10</f>
        <v>2998.0735760736393</v>
      </c>
      <c r="CH57" s="109">
        <f t="shared" ref="CH57:DJ57" si="8">CH55*CH19/10</f>
        <v>565.48647544846222</v>
      </c>
      <c r="CI57" s="108">
        <f t="shared" si="8"/>
        <v>1206.3711476233862</v>
      </c>
      <c r="CJ57" s="108">
        <f t="shared" si="8"/>
        <v>1963.4947064182713</v>
      </c>
      <c r="CK57" s="108">
        <f t="shared" si="8"/>
        <v>2814.8660111212339</v>
      </c>
      <c r="CL57" s="108">
        <f t="shared" si="8"/>
        <v>2981.6970877446515</v>
      </c>
      <c r="CM57" s="108">
        <f t="shared" si="8"/>
        <v>2973.2022242468033</v>
      </c>
      <c r="CN57" s="108">
        <f t="shared" si="8"/>
        <v>2974.663195469825</v>
      </c>
      <c r="CO57" s="108">
        <f t="shared" si="8"/>
        <v>2996.1358424177688</v>
      </c>
      <c r="CP57" s="108">
        <f>CP55*CP19/10</f>
        <v>1478.0810226273129</v>
      </c>
      <c r="CQ57" s="108">
        <f>CQ55*CQ19/10</f>
        <v>499.3559737362948</v>
      </c>
      <c r="CR57" s="108">
        <f t="shared" si="8"/>
        <v>1985.6592237127329</v>
      </c>
      <c r="CS57" s="108">
        <f>CS55*CS19/10</f>
        <v>497.99974867267758</v>
      </c>
      <c r="CT57" s="108">
        <f>CT55*CT19/10</f>
        <v>1492.6832333260031</v>
      </c>
      <c r="CU57" s="106">
        <f t="shared" si="8"/>
        <v>4493.7325248971119</v>
      </c>
      <c r="CV57" s="106">
        <f>CV55*CV19/10</f>
        <v>349.20321384813553</v>
      </c>
      <c r="CW57" s="108">
        <f t="shared" si="8"/>
        <v>4128.1901102321626</v>
      </c>
      <c r="CX57" s="107">
        <f t="shared" si="8"/>
        <v>4184.9897805183627</v>
      </c>
      <c r="CY57" s="107">
        <f>CY55*CY19/10</f>
        <v>124.21960902893406</v>
      </c>
      <c r="CZ57" s="107">
        <f t="shared" si="8"/>
        <v>1999.7210266721122</v>
      </c>
      <c r="DA57" s="107">
        <f t="shared" si="8"/>
        <v>3496.0032672551911</v>
      </c>
      <c r="DB57" s="107">
        <f t="shared" si="8"/>
        <v>2994.0824981935848</v>
      </c>
      <c r="DC57" s="107">
        <f t="shared" si="8"/>
        <v>2497.1642424052029</v>
      </c>
      <c r="DD57" s="107">
        <f t="shared" si="8"/>
        <v>1994.9357544532061</v>
      </c>
      <c r="DE57" s="107">
        <f t="shared" si="8"/>
        <v>5858.0918417973062</v>
      </c>
      <c r="DF57" s="107">
        <f t="shared" si="8"/>
        <v>2398.6616820081053</v>
      </c>
      <c r="DG57" s="107">
        <f t="shared" si="8"/>
        <v>2399.1535295780841</v>
      </c>
      <c r="DH57" s="107">
        <f t="shared" si="8"/>
        <v>2998.3271025101321</v>
      </c>
      <c r="DI57" s="107">
        <f t="shared" si="8"/>
        <v>1998.228142376928</v>
      </c>
      <c r="DJ57" s="107">
        <f t="shared" si="8"/>
        <v>2994.350475951117</v>
      </c>
      <c r="DK57" s="107">
        <f>DK55*DK19/10</f>
        <v>3499.2227702554119</v>
      </c>
    </row>
    <row r="58" spans="1:115" x14ac:dyDescent="0.35">
      <c r="A58" s="4" t="s">
        <v>414</v>
      </c>
      <c r="B58" s="102"/>
      <c r="C58" s="102"/>
      <c r="D58" s="102">
        <f t="shared" ref="D58:BM58" si="9">D13*D21*D24^2/127.324</f>
        <v>126.27815651409004</v>
      </c>
      <c r="E58" s="103">
        <f>E13*E21*E24^2/127.324</f>
        <v>183.21761804530175</v>
      </c>
      <c r="F58" s="102">
        <f t="shared" si="9"/>
        <v>169.8972699569602</v>
      </c>
      <c r="G58" s="103">
        <f t="shared" si="9"/>
        <v>144.76453771480632</v>
      </c>
      <c r="H58" s="103">
        <f t="shared" si="9"/>
        <v>91.207313625082477</v>
      </c>
      <c r="I58" s="103">
        <f t="shared" si="9"/>
        <v>75.39819672646162</v>
      </c>
      <c r="J58" s="104">
        <f t="shared" si="9"/>
        <v>93.31704941723477</v>
      </c>
      <c r="K58" s="103">
        <f t="shared" si="9"/>
        <v>90.729163394175487</v>
      </c>
      <c r="L58" s="103"/>
      <c r="M58" s="103">
        <f>M13*M21*M24^2/127.324</f>
        <v>69.397756903647391</v>
      </c>
      <c r="N58" s="103">
        <f t="shared" si="9"/>
        <v>72.633596179824707</v>
      </c>
      <c r="O58" s="103">
        <f>O13*O21*O24^2/127.324</f>
        <v>81.712795702302785</v>
      </c>
      <c r="P58" s="103">
        <f t="shared" si="9"/>
        <v>81.712795702302785</v>
      </c>
      <c r="Q58" s="103">
        <f t="shared" si="9"/>
        <v>81.712795702302785</v>
      </c>
      <c r="R58" s="103">
        <f t="shared" si="9"/>
        <v>64.339794539913925</v>
      </c>
      <c r="S58" s="103">
        <f t="shared" si="9"/>
        <v>95.56721435079011</v>
      </c>
      <c r="T58" s="103">
        <f>T13*T21*T24^2/127.324</f>
        <v>81.430052464578552</v>
      </c>
      <c r="U58" s="103"/>
      <c r="V58" s="102">
        <f t="shared" si="9"/>
        <v>158.36762904087212</v>
      </c>
      <c r="W58" s="102">
        <f t="shared" si="9"/>
        <v>191.13442870158022</v>
      </c>
      <c r="X58" s="102">
        <f t="shared" si="9"/>
        <v>191.13442870158022</v>
      </c>
      <c r="Y58" s="103">
        <f t="shared" si="9"/>
        <v>169.64594263453867</v>
      </c>
      <c r="Z58" s="103">
        <f t="shared" si="9"/>
        <v>169.64594263453867</v>
      </c>
      <c r="AA58" s="103"/>
      <c r="AB58" s="102">
        <f t="shared" si="9"/>
        <v>97.113819861141664</v>
      </c>
      <c r="AC58" s="103"/>
      <c r="AD58" s="104">
        <f t="shared" si="9"/>
        <v>81.430052464578552</v>
      </c>
      <c r="AE58" s="103">
        <f t="shared" si="9"/>
        <v>78.539788256730859</v>
      </c>
      <c r="AF58" s="102">
        <f t="shared" si="9"/>
        <v>84.948634978480101</v>
      </c>
      <c r="AG58" s="103">
        <f t="shared" si="9"/>
        <v>157.07957651346172</v>
      </c>
      <c r="AH58" s="103">
        <f t="shared" si="9"/>
        <v>157.07957651346172</v>
      </c>
      <c r="AI58" s="103">
        <f t="shared" si="9"/>
        <v>116.17605478935629</v>
      </c>
      <c r="AJ58" s="103">
        <f t="shared" si="9"/>
        <v>108.57340328610474</v>
      </c>
      <c r="AK58" s="103">
        <f t="shared" si="9"/>
        <v>127.42295246772015</v>
      </c>
      <c r="AL58" s="103">
        <f t="shared" si="9"/>
        <v>94.687882881467743</v>
      </c>
      <c r="AM58" s="103">
        <f t="shared" si="9"/>
        <v>76.046621218309213</v>
      </c>
      <c r="AN58" s="103">
        <f t="shared" si="9"/>
        <v>86.260563601520531</v>
      </c>
      <c r="AO58" s="103">
        <f t="shared" si="9"/>
        <v>81.550689579340897</v>
      </c>
      <c r="AP58" s="103">
        <f t="shared" si="9"/>
        <v>99.028619898840759</v>
      </c>
      <c r="AQ58" s="103">
        <f t="shared" si="9"/>
        <v>73.921020388929023</v>
      </c>
      <c r="AR58" s="103"/>
      <c r="AS58" s="103">
        <f t="shared" si="9"/>
        <v>87.582545317457814</v>
      </c>
      <c r="AT58" s="103">
        <f t="shared" si="9"/>
        <v>107.17162514529861</v>
      </c>
      <c r="AU58" s="103">
        <f t="shared" ref="AU58" si="10">AU13*AU21*AU24^2/127.324</f>
        <v>132.95215356099399</v>
      </c>
      <c r="AV58" s="103">
        <f t="shared" si="9"/>
        <v>141.02604379378593</v>
      </c>
      <c r="AW58" s="103">
        <f t="shared" si="9"/>
        <v>141.02604379378593</v>
      </c>
      <c r="AX58" s="103">
        <f t="shared" si="9"/>
        <v>141.02604379378593</v>
      </c>
      <c r="AY58" s="103">
        <f t="shared" si="9"/>
        <v>141.02604379378593</v>
      </c>
      <c r="AZ58" s="103">
        <f t="shared" si="9"/>
        <v>141.02604379378593</v>
      </c>
      <c r="BA58" s="103">
        <f t="shared" si="9"/>
        <v>141.02604379378593</v>
      </c>
      <c r="BB58" s="103">
        <f t="shared" si="9"/>
        <v>141.02604379378593</v>
      </c>
      <c r="BC58" s="103">
        <f t="shared" ref="BC58" si="11">BC13*BC21*BC24^2/127.324</f>
        <v>164.03820175300808</v>
      </c>
      <c r="BD58" s="103">
        <f t="shared" si="9"/>
        <v>141.02604379378593</v>
      </c>
      <c r="BE58" s="103">
        <f t="shared" ref="BE58:BF58" si="12">BE13*BE21*BE24^2/127.324</f>
        <v>164.03820175300808</v>
      </c>
      <c r="BF58" s="103">
        <f t="shared" si="12"/>
        <v>164.03820175300808</v>
      </c>
      <c r="BG58" s="103">
        <f t="shared" si="9"/>
        <v>149.57117275611824</v>
      </c>
      <c r="BH58" s="103">
        <f t="shared" ref="BH58" si="13">BH13*BH21*BH24^2/127.324</f>
        <v>164.03820175300808</v>
      </c>
      <c r="BI58" s="103">
        <f t="shared" si="9"/>
        <v>149.57117275611824</v>
      </c>
      <c r="BJ58" s="103">
        <f t="shared" si="9"/>
        <v>149.57117275611824</v>
      </c>
      <c r="BK58" s="103">
        <f t="shared" si="9"/>
        <v>149.57117275611824</v>
      </c>
      <c r="BL58" s="104"/>
      <c r="BM58" s="103">
        <f t="shared" si="9"/>
        <v>79.183814520436059</v>
      </c>
      <c r="BN58" s="103"/>
      <c r="BO58" s="103">
        <f>BO13*BO21*BO24^2/127.324</f>
        <v>96.509691809870887</v>
      </c>
      <c r="BP58" s="103">
        <f>BP13*BP21*BP24^2/127.324</f>
        <v>96.509691809870887</v>
      </c>
      <c r="BQ58" s="103">
        <f>BQ13*BQ21*BQ24^2/127.324</f>
        <v>96.509691809870887</v>
      </c>
      <c r="BR58" s="103"/>
      <c r="BS58" s="103">
        <f>BS13*BS21*BS24^2/127.324</f>
        <v>90.572083817662033</v>
      </c>
      <c r="BT58" s="104">
        <f>BT13*BT21*BT24^2/127.324</f>
        <v>90.572083817662033</v>
      </c>
      <c r="BU58" s="103"/>
      <c r="BV58" s="103"/>
      <c r="BW58" s="103"/>
      <c r="BX58" s="103">
        <f>BX13*BX21*BX24^2/127.324</f>
        <v>246.32590870535014</v>
      </c>
      <c r="BY58" s="103">
        <f>BY13*BY21*BY24^2/127.324</f>
        <v>246.32590870535014</v>
      </c>
      <c r="BZ58" s="103">
        <f>BZ13*BZ21*BZ24^2/127.324</f>
        <v>207.13895259338383</v>
      </c>
      <c r="CA58" s="103">
        <f>CA13*CA21*CA24^2/127.324</f>
        <v>246.32590870535014</v>
      </c>
      <c r="CB58" s="103"/>
      <c r="CC58" s="103"/>
      <c r="CD58" s="103"/>
      <c r="CE58" s="103"/>
      <c r="CF58" s="105">
        <f>CF13*CF21*CF24^2/127.324</f>
        <v>256.37900160221164</v>
      </c>
      <c r="CG58" s="105">
        <f>CG13*CG21*CG24^2/127.324</f>
        <v>269.22811096101282</v>
      </c>
      <c r="CH58" s="105">
        <f t="shared" ref="CH58:DJ58" si="14">CH13*CH21*CH24^2/127.324</f>
        <v>0</v>
      </c>
      <c r="CI58" s="103">
        <f t="shared" si="14"/>
        <v>17.105965882315981</v>
      </c>
      <c r="CJ58" s="103">
        <f t="shared" si="14"/>
        <v>0</v>
      </c>
      <c r="CK58" s="103">
        <f t="shared" si="14"/>
        <v>60.381389211774689</v>
      </c>
      <c r="CL58" s="103">
        <f t="shared" si="14"/>
        <v>100.5309289686155</v>
      </c>
      <c r="CM58" s="103">
        <f t="shared" si="14"/>
        <v>145.26719235964941</v>
      </c>
      <c r="CN58" s="103">
        <f t="shared" si="14"/>
        <v>139.34717728001004</v>
      </c>
      <c r="CO58" s="103">
        <f t="shared" si="14"/>
        <v>85.228167509660381</v>
      </c>
      <c r="CP58" s="103">
        <f>CP13*CP21*CP24^2/127.324</f>
        <v>63.538060381389215</v>
      </c>
      <c r="CQ58" s="103">
        <f>CQ13*CQ21*CQ24^2/127.324</f>
        <v>19.132449498916152</v>
      </c>
      <c r="CR58" s="103">
        <f t="shared" si="14"/>
        <v>52.255191480003766</v>
      </c>
      <c r="CS58" s="103">
        <f>CS13*CS21*CS24^2/127.324</f>
        <v>19.011655304577303</v>
      </c>
      <c r="CT58" s="103">
        <f>CT13*CT21*CT24^2/127.324</f>
        <v>98.520310389243193</v>
      </c>
      <c r="CU58" s="102">
        <f t="shared" si="14"/>
        <v>158.43046087147749</v>
      </c>
      <c r="CV58" s="102">
        <f>CV13*CV21*CV24^2/127.324</f>
        <v>15.55284156953913</v>
      </c>
      <c r="CW58" s="103">
        <f t="shared" si="14"/>
        <v>119.9893185887971</v>
      </c>
      <c r="CX58" s="104">
        <f t="shared" si="14"/>
        <v>172.96471992711508</v>
      </c>
      <c r="CY58" s="104">
        <f>CY13*CY21*CY24^2/127.324</f>
        <v>14.313876409789199</v>
      </c>
      <c r="CZ58" s="104">
        <f t="shared" si="14"/>
        <v>80.527787377085218</v>
      </c>
      <c r="DA58" s="104">
        <f t="shared" si="14"/>
        <v>251.12311897207127</v>
      </c>
      <c r="DB58" s="104"/>
      <c r="DC58" s="104">
        <f t="shared" si="14"/>
        <v>122.82460494486507</v>
      </c>
      <c r="DD58" s="104">
        <f t="shared" si="14"/>
        <v>76.968992491596239</v>
      </c>
      <c r="DE58" s="104">
        <f t="shared" si="14"/>
        <v>206.58324275077757</v>
      </c>
      <c r="DF58" s="104">
        <f t="shared" si="14"/>
        <v>214.34325029059721</v>
      </c>
      <c r="DG58" s="104">
        <f t="shared" si="14"/>
        <v>211.24061449530333</v>
      </c>
      <c r="DH58" s="104">
        <f t="shared" si="14"/>
        <v>270.53030065030947</v>
      </c>
      <c r="DI58" s="104">
        <f t="shared" si="14"/>
        <v>68.423863529263926</v>
      </c>
      <c r="DJ58" s="104">
        <f t="shared" si="14"/>
        <v>271.83563193113633</v>
      </c>
      <c r="DK58" s="104">
        <f>DK13*DK21*DK24^2/127.324</f>
        <v>246.05730262951212</v>
      </c>
    </row>
    <row r="59" spans="1:115" x14ac:dyDescent="0.35">
      <c r="A59" s="4" t="s">
        <v>415</v>
      </c>
      <c r="B59" s="98"/>
      <c r="C59" s="98"/>
      <c r="D59" s="98">
        <f t="shared" ref="D59:BM59" si="15">D58/D55</f>
        <v>0.16795691475337093</v>
      </c>
      <c r="E59" s="99">
        <f>E58/E55</f>
        <v>0.48198347107438011</v>
      </c>
      <c r="F59" s="98">
        <f t="shared" si="15"/>
        <v>0.54080000000000006</v>
      </c>
      <c r="G59" s="99">
        <f t="shared" si="15"/>
        <v>0.53277835587929234</v>
      </c>
      <c r="H59" s="99">
        <f t="shared" si="15"/>
        <v>0.36000000000000004</v>
      </c>
      <c r="I59" s="99">
        <f t="shared" si="15"/>
        <v>0.37869822485207094</v>
      </c>
      <c r="J59" s="100">
        <f t="shared" si="15"/>
        <v>0.44113388282468252</v>
      </c>
      <c r="K59" s="99">
        <f t="shared" si="15"/>
        <v>0.38806772373018</v>
      </c>
      <c r="L59" s="99"/>
      <c r="M59" s="99">
        <f t="shared" si="15"/>
        <v>0.40846893491124259</v>
      </c>
      <c r="N59" s="99">
        <f t="shared" si="15"/>
        <v>0.37126963939312196</v>
      </c>
      <c r="O59" s="99">
        <f>O58/O55</f>
        <v>0.36125000000000002</v>
      </c>
      <c r="P59" s="99">
        <f t="shared" si="15"/>
        <v>0.36125000000000002</v>
      </c>
      <c r="Q59" s="99">
        <f t="shared" si="15"/>
        <v>0.36125000000000002</v>
      </c>
      <c r="R59" s="99">
        <f t="shared" si="15"/>
        <v>0.28444444444444444</v>
      </c>
      <c r="S59" s="99">
        <f t="shared" si="15"/>
        <v>0.36</v>
      </c>
      <c r="T59" s="99">
        <f t="shared" si="15"/>
        <v>0.27221172022684309</v>
      </c>
      <c r="U59" s="99"/>
      <c r="V59" s="98">
        <f t="shared" si="15"/>
        <v>0.37485127900059489</v>
      </c>
      <c r="W59" s="98">
        <f t="shared" si="15"/>
        <v>0.27040000000000003</v>
      </c>
      <c r="X59" s="98">
        <f t="shared" si="15"/>
        <v>0.34427342688999546</v>
      </c>
      <c r="Y59" s="99">
        <f t="shared" si="15"/>
        <v>0.40098017375807532</v>
      </c>
      <c r="Z59" s="99">
        <f t="shared" si="15"/>
        <v>0.40098017375807532</v>
      </c>
      <c r="AA59" s="99"/>
      <c r="AB59" s="98">
        <f t="shared" si="15"/>
        <v>0.34063140495867772</v>
      </c>
      <c r="AC59" s="99"/>
      <c r="AD59" s="100">
        <f t="shared" si="15"/>
        <v>0.38525564803804996</v>
      </c>
      <c r="AE59" s="99">
        <f t="shared" si="15"/>
        <v>0.30864197530864196</v>
      </c>
      <c r="AF59" s="98">
        <f t="shared" si="15"/>
        <v>0.33382716049382716</v>
      </c>
      <c r="AG59" s="99">
        <f t="shared" si="15"/>
        <v>0.43282548476454297</v>
      </c>
      <c r="AH59" s="99">
        <f t="shared" si="15"/>
        <v>0.43282548476454297</v>
      </c>
      <c r="AI59" s="99">
        <f t="shared" si="15"/>
        <v>0.34133536153119093</v>
      </c>
      <c r="AJ59" s="99">
        <f t="shared" si="15"/>
        <v>0.32653061224489793</v>
      </c>
      <c r="AK59" s="99">
        <f t="shared" si="15"/>
        <v>0.37425605536332185</v>
      </c>
      <c r="AL59" s="99">
        <f t="shared" si="15"/>
        <v>0.32704101562499999</v>
      </c>
      <c r="AM59" s="99">
        <f t="shared" si="15"/>
        <v>0.27406862702695461</v>
      </c>
      <c r="AN59" s="99">
        <f t="shared" si="15"/>
        <v>0.31087921927487389</v>
      </c>
      <c r="AO59" s="99">
        <f t="shared" si="15"/>
        <v>0.32474385438168513</v>
      </c>
      <c r="AP59" s="99">
        <f t="shared" si="15"/>
        <v>0.33589216260855664</v>
      </c>
      <c r="AQ59" s="99">
        <f t="shared" si="15"/>
        <v>0.25484330818430173</v>
      </c>
      <c r="AR59" s="99"/>
      <c r="AS59" s="99">
        <f t="shared" si="15"/>
        <v>0.26599942396560688</v>
      </c>
      <c r="AT59" s="99">
        <f t="shared" si="15"/>
        <v>0.21582243164486326</v>
      </c>
      <c r="AU59" s="99">
        <f t="shared" ref="AU59" si="16">AU58/AU55</f>
        <v>0.26773931098882603</v>
      </c>
      <c r="AV59" s="99">
        <f t="shared" si="15"/>
        <v>0.30578733509692263</v>
      </c>
      <c r="AW59" s="99">
        <f t="shared" si="15"/>
        <v>0.30578733509692263</v>
      </c>
      <c r="AX59" s="99">
        <f t="shared" si="15"/>
        <v>0.30578733509692263</v>
      </c>
      <c r="AY59" s="99">
        <f t="shared" si="15"/>
        <v>0.30578733509692263</v>
      </c>
      <c r="AZ59" s="99">
        <f t="shared" si="15"/>
        <v>0.30578733509692263</v>
      </c>
      <c r="BA59" s="99">
        <f t="shared" si="15"/>
        <v>0.30578733509692263</v>
      </c>
      <c r="BB59" s="99">
        <f t="shared" si="15"/>
        <v>0.30578733509692263</v>
      </c>
      <c r="BC59" s="99">
        <f t="shared" ref="BC59" si="17">BC58/BC55</f>
        <v>0.27195312500000002</v>
      </c>
      <c r="BD59" s="99">
        <f t="shared" si="15"/>
        <v>0.30578733509692263</v>
      </c>
      <c r="BE59" s="99">
        <f t="shared" ref="BE59:BF59" si="18">BE58/BE55</f>
        <v>0.27195312500000002</v>
      </c>
      <c r="BF59" s="99">
        <f t="shared" si="18"/>
        <v>0.27195312500000002</v>
      </c>
      <c r="BG59" s="99">
        <f t="shared" si="15"/>
        <v>0.32431577242068355</v>
      </c>
      <c r="BH59" s="99">
        <f t="shared" ref="BH59" si="19">BH58/BH55</f>
        <v>0.27195312500000002</v>
      </c>
      <c r="BI59" s="99">
        <f t="shared" si="15"/>
        <v>0.32431577242068355</v>
      </c>
      <c r="BJ59" s="99">
        <f t="shared" si="15"/>
        <v>0.32431577242068355</v>
      </c>
      <c r="BK59" s="99">
        <f t="shared" si="15"/>
        <v>0.32431577242068355</v>
      </c>
      <c r="BL59" s="100"/>
      <c r="BM59" s="99">
        <f t="shared" si="15"/>
        <v>0.31677944458967605</v>
      </c>
      <c r="BN59" s="99"/>
      <c r="BO59" s="99">
        <f>BO58/BO55</f>
        <v>0.30458060678167759</v>
      </c>
      <c r="BP59" s="99">
        <f>BP58/BP55</f>
        <v>0.30458060678167759</v>
      </c>
      <c r="BQ59" s="99">
        <f>BQ58/BQ55</f>
        <v>0.30458060678167759</v>
      </c>
      <c r="BR59" s="99"/>
      <c r="BS59" s="99">
        <f>BS58/BS55</f>
        <v>0.30796346739304603</v>
      </c>
      <c r="BT59" s="100">
        <f>BT58/BT55</f>
        <v>0.30796346739304603</v>
      </c>
      <c r="BU59" s="99"/>
      <c r="BV59" s="99"/>
      <c r="BW59" s="99"/>
      <c r="BX59" s="99">
        <f>BX58/BX55</f>
        <v>0.34031250000000002</v>
      </c>
      <c r="BY59" s="99">
        <f>BY58/BY55</f>
        <v>0.34031250000000002</v>
      </c>
      <c r="BZ59" s="99">
        <f>BZ58/BZ55</f>
        <v>0.32967200000000002</v>
      </c>
      <c r="CA59" s="99">
        <f>CA58/CA55</f>
        <v>0.34031250000000002</v>
      </c>
      <c r="CB59" s="99"/>
      <c r="CC59" s="99"/>
      <c r="CD59" s="99"/>
      <c r="CE59" s="99"/>
      <c r="CF59" s="101">
        <f>CF58/CF55</f>
        <v>0.3542013888888888</v>
      </c>
      <c r="CG59" s="105">
        <f>CG58/CG55</f>
        <v>0.37195312499999994</v>
      </c>
      <c r="CH59" s="101">
        <f t="shared" ref="CH59:DK59" si="20">CH58/CH55</f>
        <v>0</v>
      </c>
      <c r="CI59" s="99">
        <f t="shared" si="20"/>
        <v>0.17015625000000001</v>
      </c>
      <c r="CJ59" s="99">
        <f t="shared" si="20"/>
        <v>0</v>
      </c>
      <c r="CK59" s="99">
        <f t="shared" si="20"/>
        <v>0.60062500000000008</v>
      </c>
      <c r="CL59" s="99">
        <f t="shared" si="20"/>
        <v>0.52596975673898749</v>
      </c>
      <c r="CM59" s="99">
        <f t="shared" si="20"/>
        <v>0.54721893491124263</v>
      </c>
      <c r="CN59" s="99">
        <f t="shared" si="20"/>
        <v>0.47594205734652673</v>
      </c>
      <c r="CO59" s="99">
        <f t="shared" si="20"/>
        <v>0.37548758477508642</v>
      </c>
      <c r="CP59" s="99">
        <f>CP58/CP55</f>
        <v>0.3275598649156482</v>
      </c>
      <c r="CQ59" s="99">
        <f>CQ58/CQ55</f>
        <v>0.33716539792387545</v>
      </c>
      <c r="CR59" s="99">
        <f t="shared" si="20"/>
        <v>0.27500527001053998</v>
      </c>
      <c r="CS59" s="99">
        <f>CS58/CS55</f>
        <v>0.36000000000000004</v>
      </c>
      <c r="CT59" s="99">
        <f>CT58/CT55</f>
        <v>0.3828125</v>
      </c>
      <c r="CU59" s="98">
        <f t="shared" si="20"/>
        <v>0.26265625000000004</v>
      </c>
      <c r="CV59" s="98">
        <f t="shared" si="20"/>
        <v>0.34739704398929871</v>
      </c>
      <c r="CW59" s="99">
        <f t="shared" si="20"/>
        <v>0.32300869433610258</v>
      </c>
      <c r="CX59" s="100">
        <f t="shared" si="20"/>
        <v>0.3018107411271409</v>
      </c>
      <c r="CY59" s="100">
        <f t="shared" si="20"/>
        <v>0.28922832771275536</v>
      </c>
      <c r="CZ59" s="100">
        <f t="shared" si="20"/>
        <v>0.32215608598604428</v>
      </c>
      <c r="DA59" s="100">
        <f t="shared" si="20"/>
        <v>0.34407283057851246</v>
      </c>
      <c r="DB59" s="100"/>
      <c r="DC59" s="100">
        <f t="shared" si="20"/>
        <v>0.3290518873879561</v>
      </c>
      <c r="DD59" s="100">
        <f t="shared" si="20"/>
        <v>0.31637396694214875</v>
      </c>
      <c r="DE59" s="100">
        <f t="shared" si="20"/>
        <v>0.29950221472527427</v>
      </c>
      <c r="DF59" s="100">
        <f t="shared" si="20"/>
        <v>0.35520408163265305</v>
      </c>
      <c r="DG59" s="100">
        <f t="shared" si="20"/>
        <v>0.35879550577146369</v>
      </c>
      <c r="DH59" s="100">
        <f t="shared" si="20"/>
        <v>0.35865264473136194</v>
      </c>
      <c r="DI59" s="100">
        <f t="shared" si="20"/>
        <v>0.2944835045970795</v>
      </c>
      <c r="DJ59" s="100">
        <f t="shared" si="20"/>
        <v>0.36785205654160907</v>
      </c>
      <c r="DK59" s="100">
        <f t="shared" si="20"/>
        <v>0.35299486208761494</v>
      </c>
    </row>
    <row r="60" spans="1:115" x14ac:dyDescent="0.35">
      <c r="A60" s="4" t="s">
        <v>416</v>
      </c>
      <c r="B60" s="98"/>
      <c r="C60" s="98"/>
      <c r="D60" s="98">
        <f t="shared" ref="D60:BM60" si="21">D25/D24</f>
        <v>0.20504731861198738</v>
      </c>
      <c r="E60" s="99">
        <f>E25/E24</f>
        <v>0.18518518518518517</v>
      </c>
      <c r="F60" s="98">
        <f t="shared" si="21"/>
        <v>0.17307692307692307</v>
      </c>
      <c r="G60" s="99">
        <f t="shared" si="21"/>
        <v>0.16666666666666666</v>
      </c>
      <c r="H60" s="99">
        <f t="shared" si="21"/>
        <v>0.24934383202099736</v>
      </c>
      <c r="I60" s="99">
        <f t="shared" si="21"/>
        <v>0.22500000000000001</v>
      </c>
      <c r="J60" s="100">
        <f t="shared" si="21"/>
        <v>0.2292134831460674</v>
      </c>
      <c r="K60" s="99">
        <f t="shared" si="21"/>
        <v>0.23684210526315788</v>
      </c>
      <c r="L60" s="99"/>
      <c r="M60" s="99">
        <f>M25/M24</f>
        <v>0.34042553191489361</v>
      </c>
      <c r="N60" s="99">
        <f t="shared" si="21"/>
        <v>0.20588235294117646</v>
      </c>
      <c r="O60" s="99">
        <f>O25/O24</f>
        <v>0.31372549019607843</v>
      </c>
      <c r="P60" s="99">
        <f t="shared" si="21"/>
        <v>0.31372549019607843</v>
      </c>
      <c r="Q60" s="99">
        <f t="shared" si="21"/>
        <v>0.31372549019607843</v>
      </c>
      <c r="R60" s="99">
        <f t="shared" si="21"/>
        <v>0.29062500000000002</v>
      </c>
      <c r="S60" s="99">
        <f t="shared" si="21"/>
        <v>0.23076923076923078</v>
      </c>
      <c r="T60" s="99"/>
      <c r="U60" s="99"/>
      <c r="V60" s="98">
        <f t="shared" si="21"/>
        <v>0.23943661971830985</v>
      </c>
      <c r="W60" s="98">
        <f t="shared" si="21"/>
        <v>0.25641025641025639</v>
      </c>
      <c r="X60" s="98">
        <f t="shared" si="21"/>
        <v>0.21794871794871795</v>
      </c>
      <c r="Y60" s="99">
        <f t="shared" si="21"/>
        <v>0.26666666666666666</v>
      </c>
      <c r="Z60" s="99">
        <f t="shared" si="21"/>
        <v>0.26666666666666666</v>
      </c>
      <c r="AA60" s="99"/>
      <c r="AB60" s="98">
        <f t="shared" si="21"/>
        <v>0.20249221183800623</v>
      </c>
      <c r="AC60" s="99"/>
      <c r="AD60" s="100">
        <f t="shared" si="21"/>
        <v>0.22222222222222221</v>
      </c>
      <c r="AE60" s="99"/>
      <c r="AF60" s="98">
        <f t="shared" si="21"/>
        <v>0.20192307692307693</v>
      </c>
      <c r="AG60" s="99">
        <f t="shared" si="21"/>
        <v>0.26</v>
      </c>
      <c r="AH60" s="99">
        <f t="shared" si="21"/>
        <v>0.26</v>
      </c>
      <c r="AI60" s="99">
        <f t="shared" si="21"/>
        <v>0.23255813953488372</v>
      </c>
      <c r="AJ60" s="99">
        <f t="shared" si="21"/>
        <v>0.25</v>
      </c>
      <c r="AK60" s="99"/>
      <c r="AL60" s="99">
        <f t="shared" si="21"/>
        <v>0.25500910746812389</v>
      </c>
      <c r="AM60" s="99">
        <f t="shared" si="21"/>
        <v>0.2113821138211382</v>
      </c>
      <c r="AN60" s="99">
        <f t="shared" si="21"/>
        <v>0.19847328244274812</v>
      </c>
      <c r="AO60" s="99"/>
      <c r="AP60" s="99">
        <f t="shared" si="21"/>
        <v>0.19899244332493701</v>
      </c>
      <c r="AQ60" s="99">
        <f t="shared" si="21"/>
        <v>0.25947521865889217</v>
      </c>
      <c r="AR60" s="99"/>
      <c r="AS60" s="99">
        <f t="shared" si="21"/>
        <v>0.31818181818181823</v>
      </c>
      <c r="AT60" s="99">
        <f t="shared" si="21"/>
        <v>0.24600484261501213</v>
      </c>
      <c r="AU60" s="99">
        <f t="shared" ref="AU60" si="22">AU25/AU24</f>
        <v>0.22086956521739132</v>
      </c>
      <c r="AV60" s="99">
        <f t="shared" si="21"/>
        <v>0.31044776119402984</v>
      </c>
      <c r="AW60" s="99">
        <f t="shared" si="21"/>
        <v>0.31044776119402984</v>
      </c>
      <c r="AX60" s="99">
        <f t="shared" si="21"/>
        <v>0.31044776119402984</v>
      </c>
      <c r="AY60" s="99">
        <f t="shared" si="21"/>
        <v>0.31044776119402984</v>
      </c>
      <c r="AZ60" s="99">
        <f t="shared" si="21"/>
        <v>0.31044776119402984</v>
      </c>
      <c r="BA60" s="99">
        <f t="shared" si="21"/>
        <v>0.31044776119402984</v>
      </c>
      <c r="BB60" s="99">
        <f t="shared" si="21"/>
        <v>0.31044776119402984</v>
      </c>
      <c r="BC60" s="99"/>
      <c r="BD60" s="99">
        <f t="shared" si="21"/>
        <v>0.31044776119402984</v>
      </c>
      <c r="BE60" s="99"/>
      <c r="BF60" s="99"/>
      <c r="BG60" s="99">
        <f t="shared" si="21"/>
        <v>0.30144927536231886</v>
      </c>
      <c r="BH60" s="99">
        <f t="shared" ref="BH60" si="23">BH25/BH24</f>
        <v>0.34067796610169493</v>
      </c>
      <c r="BI60" s="99">
        <f t="shared" si="21"/>
        <v>0.30144927536231886</v>
      </c>
      <c r="BJ60" s="99">
        <f t="shared" si="21"/>
        <v>0.30144927536231886</v>
      </c>
      <c r="BK60" s="99">
        <f t="shared" si="21"/>
        <v>0.33913043478260868</v>
      </c>
      <c r="BL60" s="100"/>
      <c r="BM60" s="99">
        <f t="shared" si="21"/>
        <v>0.31549295774647884</v>
      </c>
      <c r="BN60" s="99"/>
      <c r="BO60" s="99"/>
      <c r="BP60" s="99"/>
      <c r="BQ60" s="99"/>
      <c r="BR60" s="99"/>
      <c r="BS60" s="99">
        <f>BS25/BS24</f>
        <v>0.29032258064516131</v>
      </c>
      <c r="BT60" s="100">
        <f>BT25/BT24</f>
        <v>0.29032258064516131</v>
      </c>
      <c r="BU60" s="99"/>
      <c r="BV60" s="99"/>
      <c r="BW60" s="99"/>
      <c r="BX60" s="99">
        <f>BX25/BX24</f>
        <v>0.27146464646464646</v>
      </c>
      <c r="BY60" s="99">
        <f>BY25/BY24</f>
        <v>0.27146464646464646</v>
      </c>
      <c r="BZ60" s="99"/>
      <c r="CA60" s="99">
        <f>CA25/CA24</f>
        <v>0.27146464646464646</v>
      </c>
      <c r="CB60" s="99"/>
      <c r="CC60" s="99"/>
      <c r="CD60" s="99"/>
      <c r="CE60" s="99"/>
      <c r="CF60" s="101">
        <f>CF25/CF24</f>
        <v>0.38366336633663367</v>
      </c>
      <c r="CH60" s="101"/>
      <c r="CI60" s="99"/>
      <c r="CJ60" s="99"/>
      <c r="CK60" s="99">
        <f t="shared" ref="CK60:DA60" si="24">CK25/CK24</f>
        <v>0.18548387096774194</v>
      </c>
      <c r="CL60" s="99">
        <f t="shared" si="24"/>
        <v>0.1875</v>
      </c>
      <c r="CM60" s="99">
        <f t="shared" si="24"/>
        <v>0.20588235294117646</v>
      </c>
      <c r="CN60" s="99">
        <f t="shared" si="24"/>
        <v>0.35735735735735741</v>
      </c>
      <c r="CO60" s="99">
        <f t="shared" si="24"/>
        <v>0.20961172956828672</v>
      </c>
      <c r="CP60" s="99">
        <f>CP25/CP24</f>
        <v>0.27358490566037735</v>
      </c>
      <c r="CQ60" s="99">
        <f>CQ25/CQ24</f>
        <v>0.24928366762177651</v>
      </c>
      <c r="CR60" s="99">
        <f t="shared" si="24"/>
        <v>0.21021021021021022</v>
      </c>
      <c r="CS60" s="99">
        <f>CS25/CS24</f>
        <v>0.25203252032520324</v>
      </c>
      <c r="CT60" s="99">
        <f>CT25/CT24</f>
        <v>0.25</v>
      </c>
      <c r="CU60" s="98">
        <f t="shared" si="24"/>
        <v>0.17073170731707318</v>
      </c>
      <c r="CV60" s="98">
        <f>CV25/CV24</f>
        <v>0.27191011235955054</v>
      </c>
      <c r="CW60" s="99">
        <f t="shared" si="24"/>
        <v>0.25400457665903886</v>
      </c>
      <c r="CX60" s="100">
        <f t="shared" si="24"/>
        <v>0.30188679245283018</v>
      </c>
      <c r="CY60" s="100">
        <f>CY25/CY24</f>
        <v>0.29629629629629628</v>
      </c>
      <c r="CZ60" s="100">
        <f t="shared" si="24"/>
        <v>0.31284916201117319</v>
      </c>
      <c r="DA60" s="100">
        <f t="shared" si="24"/>
        <v>0.31506849315068491</v>
      </c>
      <c r="DB60" s="100"/>
      <c r="DC60" s="100"/>
      <c r="DD60" s="100"/>
      <c r="DE60" s="100">
        <f>DE25/DE24</f>
        <v>0.30118590861527728</v>
      </c>
      <c r="DF60" s="100">
        <f>DF25/DF24</f>
        <v>0.38740920096852305</v>
      </c>
      <c r="DG60" s="100">
        <f>DG25/DG24</f>
        <v>0.37560975609756098</v>
      </c>
      <c r="DH60" s="100"/>
      <c r="DI60" s="100">
        <f>DI25/DI24</f>
        <v>0.33787878787878789</v>
      </c>
      <c r="DJ60" s="100">
        <f>DJ25/DJ24</f>
        <v>0.32451923076923078</v>
      </c>
      <c r="DK60" s="100"/>
    </row>
    <row r="61" spans="1:115" x14ac:dyDescent="0.35">
      <c r="A61" s="4" t="s">
        <v>417</v>
      </c>
      <c r="B61" s="102"/>
      <c r="C61" s="102"/>
      <c r="D61" s="102">
        <f t="shared" ref="D61:BM61" si="25">D13*D21*D24*D25/31.831</f>
        <v>103.57198956991611</v>
      </c>
      <c r="E61" s="103">
        <f>E13*E21*E24*E25/31.831</f>
        <v>135.71675410763092</v>
      </c>
      <c r="F61" s="102">
        <f t="shared" si="25"/>
        <v>117.62118689328014</v>
      </c>
      <c r="G61" s="103">
        <f t="shared" si="25"/>
        <v>96.509691809870887</v>
      </c>
      <c r="H61" s="103">
        <f t="shared" si="25"/>
        <v>90.967924350475954</v>
      </c>
      <c r="I61" s="103">
        <f t="shared" si="25"/>
        <v>67.85837705381546</v>
      </c>
      <c r="J61" s="104">
        <f t="shared" si="25"/>
        <v>85.558103735352319</v>
      </c>
      <c r="K61" s="103">
        <f t="shared" si="25"/>
        <v>85.953944268166254</v>
      </c>
      <c r="L61" s="103"/>
      <c r="M61" s="103">
        <f>M13*M21*M24*M25/31.831</f>
        <v>94.499073230498567</v>
      </c>
      <c r="N61" s="103">
        <f t="shared" si="25"/>
        <v>59.815902736326223</v>
      </c>
      <c r="O61" s="103">
        <f>O13*O21*O24*O25/31.831</f>
        <v>102.54154754798782</v>
      </c>
      <c r="P61" s="103">
        <f t="shared" si="25"/>
        <v>102.54154754798782</v>
      </c>
      <c r="Q61" s="103">
        <f t="shared" si="25"/>
        <v>102.54154754798782</v>
      </c>
      <c r="R61" s="103">
        <f t="shared" si="25"/>
        <v>74.795011152649934</v>
      </c>
      <c r="S61" s="103">
        <f t="shared" si="25"/>
        <v>88.215890169960105</v>
      </c>
      <c r="T61" s="103"/>
      <c r="U61" s="103"/>
      <c r="V61" s="102">
        <f t="shared" si="25"/>
        <v>151.67603908139864</v>
      </c>
      <c r="W61" s="102">
        <f t="shared" si="25"/>
        <v>196.03531148880023</v>
      </c>
      <c r="X61" s="102">
        <f t="shared" si="25"/>
        <v>166.63001476548018</v>
      </c>
      <c r="Y61" s="103">
        <f t="shared" si="25"/>
        <v>180.95567214350791</v>
      </c>
      <c r="Z61" s="103">
        <f t="shared" si="25"/>
        <v>180.95567214350791</v>
      </c>
      <c r="AA61" s="103"/>
      <c r="AB61" s="102">
        <f t="shared" si="25"/>
        <v>78.659168734881092</v>
      </c>
      <c r="AC61" s="103"/>
      <c r="AD61" s="104">
        <f t="shared" si="25"/>
        <v>72.382268857403162</v>
      </c>
      <c r="AE61" s="103"/>
      <c r="AF61" s="102">
        <f t="shared" si="25"/>
        <v>68.612359021080081</v>
      </c>
      <c r="AG61" s="103">
        <f t="shared" si="25"/>
        <v>163.36275957400019</v>
      </c>
      <c r="AH61" s="103">
        <f t="shared" si="25"/>
        <v>163.36275957400019</v>
      </c>
      <c r="AI61" s="103">
        <f t="shared" si="25"/>
        <v>108.07074864126166</v>
      </c>
      <c r="AJ61" s="103">
        <f t="shared" si="25"/>
        <v>108.57340328610474</v>
      </c>
      <c r="AK61" s="103"/>
      <c r="AL61" s="103">
        <f t="shared" si="25"/>
        <v>96.585090006597341</v>
      </c>
      <c r="AM61" s="103">
        <f t="shared" si="25"/>
        <v>64.299582168326481</v>
      </c>
      <c r="AN61" s="103">
        <f t="shared" si="25"/>
        <v>68.481668813420882</v>
      </c>
      <c r="AO61" s="103"/>
      <c r="AP61" s="103">
        <f t="shared" si="25"/>
        <v>78.823788131067218</v>
      </c>
      <c r="AQ61" s="103">
        <f t="shared" si="25"/>
        <v>76.722691715623128</v>
      </c>
      <c r="AR61" s="103"/>
      <c r="AS61" s="103">
        <f t="shared" si="25"/>
        <v>111.46869404040086</v>
      </c>
      <c r="AT61" s="103">
        <f t="shared" si="25"/>
        <v>105.45895510665703</v>
      </c>
      <c r="AU61" s="103">
        <f t="shared" ref="AU61" si="26">AU13*AU21*AU24*AU25/31.831</f>
        <v>117.46033740693035</v>
      </c>
      <c r="AV61" s="103">
        <f t="shared" si="25"/>
        <v>175.12487826332821</v>
      </c>
      <c r="AW61" s="103">
        <f t="shared" si="25"/>
        <v>175.12487826332821</v>
      </c>
      <c r="AX61" s="103">
        <f t="shared" si="25"/>
        <v>175.12487826332821</v>
      </c>
      <c r="AY61" s="103">
        <f t="shared" si="25"/>
        <v>175.12487826332821</v>
      </c>
      <c r="AZ61" s="103">
        <f t="shared" si="25"/>
        <v>175.12487826332821</v>
      </c>
      <c r="BA61" s="103">
        <f t="shared" si="25"/>
        <v>175.12487826332821</v>
      </c>
      <c r="BB61" s="103">
        <f t="shared" si="25"/>
        <v>175.12487826332821</v>
      </c>
      <c r="BC61" s="103"/>
      <c r="BD61" s="103">
        <f t="shared" si="25"/>
        <v>175.12487826332821</v>
      </c>
      <c r="BE61" s="103"/>
      <c r="BF61" s="103"/>
      <c r="BG61" s="103">
        <f t="shared" si="25"/>
        <v>180.35248656969623</v>
      </c>
      <c r="BH61" s="103">
        <f t="shared" ref="BH61" si="27">BH13*BH21*BH24*BH25/31.831</f>
        <v>223.53680374477713</v>
      </c>
      <c r="BI61" s="103">
        <f t="shared" si="25"/>
        <v>180.35248656969623</v>
      </c>
      <c r="BJ61" s="103">
        <f t="shared" si="25"/>
        <v>180.35248656969623</v>
      </c>
      <c r="BK61" s="103">
        <f t="shared" si="25"/>
        <v>202.89654739090824</v>
      </c>
      <c r="BL61" s="104"/>
      <c r="BM61" s="103">
        <f t="shared" si="25"/>
        <v>99.927743394803798</v>
      </c>
      <c r="BN61" s="103"/>
      <c r="BO61" s="103"/>
      <c r="BP61" s="103"/>
      <c r="BQ61" s="103"/>
      <c r="BR61" s="103"/>
      <c r="BS61" s="103">
        <f>BS13*BS21*BS24*BS25/31.831</f>
        <v>105.18048443341397</v>
      </c>
      <c r="BT61" s="104">
        <f>BT13*BT21*BT24*BT25/31.831</f>
        <v>105.18048443341397</v>
      </c>
      <c r="BU61" s="103"/>
      <c r="BV61" s="103"/>
      <c r="BW61" s="103"/>
      <c r="BX61" s="103">
        <f>BX13*BX21*BX24*BX25/31.831</f>
        <v>267.4751028871226</v>
      </c>
      <c r="BY61" s="103">
        <f>BY13*BY21*BY24*BY25/31.831</f>
        <v>267.4751028871226</v>
      </c>
      <c r="BZ61" s="103"/>
      <c r="CA61" s="103">
        <f>CA13*CA21*CA24*CA25/31.831</f>
        <v>267.4751028871226</v>
      </c>
      <c r="CB61" s="103"/>
      <c r="CC61" s="103"/>
      <c r="CD61" s="103"/>
      <c r="CE61" s="103"/>
      <c r="CF61" s="105">
        <f>CF13*CF21*CF24*CF25/31.831</f>
        <v>393.4529232509189</v>
      </c>
      <c r="CH61" s="105"/>
      <c r="CI61" s="103"/>
      <c r="CJ61" s="103"/>
      <c r="CK61" s="103">
        <f t="shared" ref="CK61:DA61" si="28">CK13*CK21*CK24*CK25/31.831</f>
        <v>44.799095221639284</v>
      </c>
      <c r="CL61" s="103">
        <f t="shared" si="28"/>
        <v>75.39819672646162</v>
      </c>
      <c r="CM61" s="103">
        <f t="shared" si="28"/>
        <v>119.63180547265245</v>
      </c>
      <c r="CN61" s="103">
        <f t="shared" si="28"/>
        <v>199.18695611196631</v>
      </c>
      <c r="CO61" s="103">
        <f t="shared" si="28"/>
        <v>71.459294398542298</v>
      </c>
      <c r="CP61" s="103">
        <f>CP13*CP21*CP24*CP25/31.831</f>
        <v>69.532217021142898</v>
      </c>
      <c r="CQ61" s="103">
        <f>CQ13*CQ21*CQ24*CQ25/31.831</f>
        <v>19.077628726712948</v>
      </c>
      <c r="CR61" s="103">
        <f t="shared" si="28"/>
        <v>43.938299142345507</v>
      </c>
      <c r="CS61" s="103">
        <f>CS13*CS21*CS24*CS25/31.831</f>
        <v>19.166221607866547</v>
      </c>
      <c r="CT61" s="103">
        <f>CT13*CT21*CT24*CT25/31.831</f>
        <v>98.520310389243193</v>
      </c>
      <c r="CU61" s="102">
        <f t="shared" si="28"/>
        <v>108.19641230247244</v>
      </c>
      <c r="CV61" s="102">
        <f>CV13*CV21*CV24*CV25/31.831</f>
        <v>16.91589959473469</v>
      </c>
      <c r="CW61" s="103">
        <f t="shared" si="28"/>
        <v>121.91134428701581</v>
      </c>
      <c r="CX61" s="104">
        <f t="shared" si="28"/>
        <v>208.86305802519556</v>
      </c>
      <c r="CY61" s="104">
        <f>CY13*CY21*CY24*CY25/31.831</f>
        <v>16.964594263453865</v>
      </c>
      <c r="CZ61" s="104">
        <f t="shared" si="28"/>
        <v>100.77220319814016</v>
      </c>
      <c r="DA61" s="104">
        <f t="shared" si="28"/>
        <v>316.48393075932267</v>
      </c>
      <c r="DB61" s="104"/>
      <c r="DC61" s="104"/>
      <c r="DD61" s="104"/>
      <c r="DE61" s="104">
        <f>DE13*DE21*DE24*DE25/31.831</f>
        <v>248.87984669033332</v>
      </c>
      <c r="DF61" s="104">
        <f>DF13*DF21*DF24*DF25/31.831</f>
        <v>332.15418931230562</v>
      </c>
      <c r="DG61" s="104">
        <f>DG13*DG21*DG24*DG25/31.831</f>
        <v>317.37614275391911</v>
      </c>
      <c r="DH61" s="104"/>
      <c r="DI61" s="104">
        <f>DI13*DI21*DI24*DI25/31.831</f>
        <v>92.475888285005183</v>
      </c>
      <c r="DJ61" s="104">
        <f>DJ13*DJ21*DJ24*DJ25/31.831</f>
        <v>352.86356067984042</v>
      </c>
      <c r="DK61" s="104"/>
    </row>
    <row r="62" spans="1:115" x14ac:dyDescent="0.35">
      <c r="A62" s="4" t="s">
        <v>418</v>
      </c>
      <c r="B62" s="98"/>
      <c r="C62" s="98"/>
      <c r="D62" s="98">
        <f t="shared" ref="D62:BM62" si="29">D61/D55</f>
        <v>0.13775646005008341</v>
      </c>
      <c r="E62" s="99">
        <f>E61/E55</f>
        <v>0.35702479338842974</v>
      </c>
      <c r="F62" s="98">
        <f t="shared" si="29"/>
        <v>0.37440000000000001</v>
      </c>
      <c r="G62" s="99">
        <f t="shared" si="29"/>
        <v>0.35518557058619493</v>
      </c>
      <c r="H62" s="99">
        <f t="shared" si="29"/>
        <v>0.35905511811023622</v>
      </c>
      <c r="I62" s="99">
        <f t="shared" si="29"/>
        <v>0.3408284023668639</v>
      </c>
      <c r="J62" s="100">
        <f t="shared" si="29"/>
        <v>0.40445533526397853</v>
      </c>
      <c r="K62" s="99">
        <f t="shared" si="29"/>
        <v>0.36764310669174949</v>
      </c>
      <c r="L62" s="99"/>
      <c r="M62" s="99">
        <f t="shared" si="29"/>
        <v>0.55621301775147924</v>
      </c>
      <c r="N62" s="99">
        <f t="shared" si="29"/>
        <v>0.30575146773551215</v>
      </c>
      <c r="O62" s="99">
        <f>O61/O55</f>
        <v>0.45333333333333337</v>
      </c>
      <c r="P62" s="99">
        <f t="shared" si="29"/>
        <v>0.45333333333333337</v>
      </c>
      <c r="Q62" s="99">
        <f t="shared" si="29"/>
        <v>0.45333333333333337</v>
      </c>
      <c r="R62" s="99">
        <f t="shared" si="29"/>
        <v>0.33066666666666666</v>
      </c>
      <c r="S62" s="99">
        <f t="shared" si="29"/>
        <v>0.3323076923076923</v>
      </c>
      <c r="T62" s="99"/>
      <c r="U62" s="99"/>
      <c r="V62" s="98">
        <f t="shared" si="29"/>
        <v>0.35901249256395001</v>
      </c>
      <c r="W62" s="98">
        <f t="shared" si="29"/>
        <v>0.27733333333333338</v>
      </c>
      <c r="X62" s="98">
        <f t="shared" si="29"/>
        <v>0.30013580805794476</v>
      </c>
      <c r="Y62" s="99">
        <f t="shared" si="29"/>
        <v>0.42771218534194699</v>
      </c>
      <c r="Z62" s="99">
        <f t="shared" si="29"/>
        <v>0.42771218534194699</v>
      </c>
      <c r="AA62" s="99"/>
      <c r="AB62" s="98">
        <f t="shared" si="29"/>
        <v>0.275900826446281</v>
      </c>
      <c r="AC62" s="99"/>
      <c r="AD62" s="100">
        <f t="shared" si="29"/>
        <v>0.34244946492271106</v>
      </c>
      <c r="AE62" s="99"/>
      <c r="AF62" s="98">
        <f t="shared" si="29"/>
        <v>0.26962962962962961</v>
      </c>
      <c r="AG62" s="99">
        <f t="shared" si="29"/>
        <v>0.45013850415512469</v>
      </c>
      <c r="AH62" s="99">
        <f t="shared" si="29"/>
        <v>0.45013850415512469</v>
      </c>
      <c r="AI62" s="99">
        <f t="shared" si="29"/>
        <v>0.31752126654064272</v>
      </c>
      <c r="AJ62" s="99">
        <f t="shared" si="29"/>
        <v>0.32653061224489793</v>
      </c>
      <c r="AK62" s="99"/>
      <c r="AL62" s="99">
        <f t="shared" si="29"/>
        <v>0.33359374999999997</v>
      </c>
      <c r="AM62" s="99">
        <f t="shared" si="29"/>
        <v>0.23173282285205915</v>
      </c>
      <c r="AN62" s="99">
        <f t="shared" si="29"/>
        <v>0.24680487637089227</v>
      </c>
      <c r="AO62" s="99"/>
      <c r="AP62" s="99">
        <f t="shared" si="29"/>
        <v>0.26736000852469499</v>
      </c>
      <c r="AQ62" s="99">
        <f t="shared" si="29"/>
        <v>0.26450209245950851</v>
      </c>
      <c r="AR62" s="99"/>
      <c r="AS62" s="99">
        <f t="shared" si="29"/>
        <v>0.33854472141077246</v>
      </c>
      <c r="AT62" s="99">
        <f t="shared" si="29"/>
        <v>0.21237345331833518</v>
      </c>
      <c r="AU62" s="99">
        <f t="shared" ref="AU62" si="30">AU61/AU55</f>
        <v>0.2365418608388237</v>
      </c>
      <c r="AV62" s="99">
        <f t="shared" si="29"/>
        <v>0.37972397432931287</v>
      </c>
      <c r="AW62" s="99">
        <f t="shared" si="29"/>
        <v>0.37972397432931287</v>
      </c>
      <c r="AX62" s="99">
        <f t="shared" si="29"/>
        <v>0.37972397432931287</v>
      </c>
      <c r="AY62" s="99">
        <f t="shared" si="29"/>
        <v>0.37972397432931287</v>
      </c>
      <c r="AZ62" s="99">
        <f t="shared" si="29"/>
        <v>0.37972397432931287</v>
      </c>
      <c r="BA62" s="99">
        <f t="shared" si="29"/>
        <v>0.37972397432931287</v>
      </c>
      <c r="BB62" s="99">
        <f t="shared" si="29"/>
        <v>0.37972397432931287</v>
      </c>
      <c r="BC62" s="99"/>
      <c r="BD62" s="99">
        <f t="shared" si="29"/>
        <v>0.37972397432931287</v>
      </c>
      <c r="BE62" s="99"/>
      <c r="BF62" s="99"/>
      <c r="BG62" s="99">
        <f t="shared" si="29"/>
        <v>0.39105901833914314</v>
      </c>
      <c r="BH62" s="99">
        <f t="shared" ref="BH62" si="31">BH61/BH55</f>
        <v>0.37059375000000006</v>
      </c>
      <c r="BI62" s="99">
        <f t="shared" si="29"/>
        <v>0.39105901833914314</v>
      </c>
      <c r="BJ62" s="99">
        <f t="shared" si="29"/>
        <v>0.39105901833914314</v>
      </c>
      <c r="BK62" s="99">
        <f t="shared" si="29"/>
        <v>0.439941395631536</v>
      </c>
      <c r="BL62" s="100"/>
      <c r="BM62" s="99">
        <f t="shared" si="29"/>
        <v>0.39976673570753479</v>
      </c>
      <c r="BN62" s="99"/>
      <c r="BO62" s="99"/>
      <c r="BP62" s="99"/>
      <c r="BQ62" s="99"/>
      <c r="BR62" s="99"/>
      <c r="BS62" s="99">
        <f>BS61/BS55</f>
        <v>0.35763499439192437</v>
      </c>
      <c r="BT62" s="100">
        <f>BT61/BT55</f>
        <v>0.35763499439192437</v>
      </c>
      <c r="BU62" s="99"/>
      <c r="BV62" s="99"/>
      <c r="BW62" s="99"/>
      <c r="BX62" s="99">
        <f>BX61/BX55</f>
        <v>0.36953124999999998</v>
      </c>
      <c r="BY62" s="99">
        <f>BY61/BY55</f>
        <v>0.36953124999999998</v>
      </c>
      <c r="BZ62" s="99"/>
      <c r="CA62" s="99">
        <f>CA61/CA55</f>
        <v>0.36953124999999998</v>
      </c>
      <c r="CB62" s="99"/>
      <c r="CC62" s="99"/>
      <c r="CD62" s="99"/>
      <c r="CE62" s="99"/>
      <c r="CF62" s="101">
        <f>CF61/CF55</f>
        <v>0.54357638888888882</v>
      </c>
      <c r="CH62" s="101"/>
      <c r="CI62" s="99"/>
      <c r="CJ62" s="99"/>
      <c r="CK62" s="99">
        <f t="shared" ref="CK62:DA62" si="32">CK61/CK55</f>
        <v>0.44562500000000005</v>
      </c>
      <c r="CL62" s="99">
        <f t="shared" si="32"/>
        <v>0.39447731755424059</v>
      </c>
      <c r="CM62" s="99">
        <f t="shared" si="32"/>
        <v>0.45065088757396449</v>
      </c>
      <c r="CN62" s="99">
        <f t="shared" si="32"/>
        <v>0.68032558347431449</v>
      </c>
      <c r="CO62" s="99">
        <f t="shared" si="32"/>
        <v>0.31482640830449826</v>
      </c>
      <c r="CP62" s="99">
        <f>CP61/CP55</f>
        <v>0.35846173896429417</v>
      </c>
      <c r="CQ62" s="99">
        <f>CQ61/CQ55</f>
        <v>0.33619930795847741</v>
      </c>
      <c r="CR62" s="99">
        <f t="shared" si="32"/>
        <v>0.2312356624713249</v>
      </c>
      <c r="CS62" s="99">
        <f>CS61/CS55</f>
        <v>0.36292682926829267</v>
      </c>
      <c r="CT62" s="99">
        <f>CT61/CT55</f>
        <v>0.3828125</v>
      </c>
      <c r="CU62" s="98">
        <f t="shared" si="32"/>
        <v>0.17937500000000003</v>
      </c>
      <c r="CV62" s="98">
        <f t="shared" si="32"/>
        <v>0.37784307705802367</v>
      </c>
      <c r="CW62" s="99">
        <f t="shared" si="32"/>
        <v>0.32818274664812247</v>
      </c>
      <c r="CX62" s="100">
        <f t="shared" si="32"/>
        <v>0.36445070626673615</v>
      </c>
      <c r="CY62" s="100">
        <f t="shared" si="32"/>
        <v>0.34278912914104342</v>
      </c>
      <c r="CZ62" s="100">
        <f t="shared" si="32"/>
        <v>0.40314504615013363</v>
      </c>
      <c r="DA62" s="100">
        <f t="shared" si="32"/>
        <v>0.43362603305785125</v>
      </c>
      <c r="DB62" s="100"/>
      <c r="DC62" s="100"/>
      <c r="DD62" s="100"/>
      <c r="DE62" s="100">
        <f>DE61/DE55</f>
        <v>0.36082338669727843</v>
      </c>
      <c r="DF62" s="100">
        <f>DF61/DF55</f>
        <v>0.55043731778425653</v>
      </c>
      <c r="DG62" s="100">
        <f>DG61/DG55</f>
        <v>0.53906836964688198</v>
      </c>
      <c r="DH62" s="100"/>
      <c r="DI62" s="100">
        <f>DI61/DI55</f>
        <v>0.39799891833423473</v>
      </c>
      <c r="DJ62" s="100">
        <f>DJ61/DJ55</f>
        <v>0.47750026570305026</v>
      </c>
      <c r="DK62" s="100"/>
    </row>
    <row r="63" spans="1:115" x14ac:dyDescent="0.35">
      <c r="A63" s="4" t="s">
        <v>419</v>
      </c>
      <c r="B63" s="106"/>
      <c r="C63" s="106"/>
      <c r="D63" s="106">
        <f t="shared" ref="D63:BM63" si="33">100*D34/D19</f>
        <v>35.555555555555557</v>
      </c>
      <c r="E63" s="108"/>
      <c r="F63" s="106"/>
      <c r="G63" s="108">
        <f t="shared" si="33"/>
        <v>29.09090909090909</v>
      </c>
      <c r="H63" s="108">
        <f t="shared" si="33"/>
        <v>48.691210895935306</v>
      </c>
      <c r="I63" s="108">
        <f t="shared" si="33"/>
        <v>40</v>
      </c>
      <c r="J63" s="107"/>
      <c r="K63" s="108">
        <f t="shared" si="33"/>
        <v>50.588235294117645</v>
      </c>
      <c r="L63" s="108"/>
      <c r="M63" s="108"/>
      <c r="N63" s="108">
        <f t="shared" si="33"/>
        <v>64.473684210526315</v>
      </c>
      <c r="O63" s="108"/>
      <c r="P63" s="108">
        <f t="shared" si="33"/>
        <v>64</v>
      </c>
      <c r="Q63" s="108"/>
      <c r="R63" s="108"/>
      <c r="S63" s="108">
        <f t="shared" si="33"/>
        <v>61</v>
      </c>
      <c r="T63" s="108"/>
      <c r="U63" s="108"/>
      <c r="V63" s="106">
        <f t="shared" si="33"/>
        <v>61.764705882352942</v>
      </c>
      <c r="W63" s="106">
        <f t="shared" si="33"/>
        <v>82.352941176470594</v>
      </c>
      <c r="X63" s="106">
        <f t="shared" si="33"/>
        <v>65.686274509803923</v>
      </c>
      <c r="Y63" s="108">
        <f t="shared" si="33"/>
        <v>85.714285714285708</v>
      </c>
      <c r="Z63" s="108">
        <f t="shared" si="33"/>
        <v>85.714285714285708</v>
      </c>
      <c r="AA63" s="108"/>
      <c r="AB63" s="106">
        <f t="shared" si="33"/>
        <v>104.76190476190476</v>
      </c>
      <c r="AC63" s="108"/>
      <c r="AD63" s="107">
        <f t="shared" si="33"/>
        <v>74.285714285714292</v>
      </c>
      <c r="AE63" s="108">
        <f t="shared" si="33"/>
        <v>76.92307692307692</v>
      </c>
      <c r="AF63" s="106">
        <f t="shared" si="33"/>
        <v>76.92307692307692</v>
      </c>
      <c r="AG63" s="108">
        <f t="shared" si="33"/>
        <v>74.127906976744185</v>
      </c>
      <c r="AH63" s="108">
        <f t="shared" si="33"/>
        <v>74.127906976744185</v>
      </c>
      <c r="AI63" s="108">
        <f t="shared" si="33"/>
        <v>82.079343365253081</v>
      </c>
      <c r="AJ63" s="108">
        <f t="shared" si="33"/>
        <v>80</v>
      </c>
      <c r="AK63" s="108">
        <f t="shared" si="33"/>
        <v>95.774647887323937</v>
      </c>
      <c r="AL63" s="108">
        <f t="shared" si="33"/>
        <v>81.279069767441868</v>
      </c>
      <c r="AM63" s="108">
        <f t="shared" si="33"/>
        <v>70.621468926553675</v>
      </c>
      <c r="AN63" s="108">
        <f t="shared" si="33"/>
        <v>70.621468926553675</v>
      </c>
      <c r="AO63" s="108"/>
      <c r="AP63" s="108">
        <f t="shared" si="33"/>
        <v>112.5984251968504</v>
      </c>
      <c r="AQ63" s="108">
        <f t="shared" si="33"/>
        <v>98.52216748768474</v>
      </c>
      <c r="AR63" s="108"/>
      <c r="AS63" s="108">
        <f t="shared" si="33"/>
        <v>111.73184357541899</v>
      </c>
      <c r="AT63" s="108">
        <f t="shared" si="33"/>
        <v>96.808951512639865</v>
      </c>
      <c r="AU63" s="108">
        <f t="shared" ref="AU63" si="34">100*AU34/AU19</f>
        <v>96.808951512639865</v>
      </c>
      <c r="AV63" s="108">
        <f t="shared" si="33"/>
        <v>93.098656785548869</v>
      </c>
      <c r="AW63" s="108">
        <f t="shared" si="33"/>
        <v>93.098656785548869</v>
      </c>
      <c r="AX63" s="108">
        <f t="shared" si="33"/>
        <v>93.098656785548869</v>
      </c>
      <c r="AY63" s="108">
        <f t="shared" si="33"/>
        <v>93.098656785548869</v>
      </c>
      <c r="AZ63" s="108">
        <f t="shared" si="33"/>
        <v>93.098656785548869</v>
      </c>
      <c r="BA63" s="108">
        <f t="shared" si="33"/>
        <v>93.098656785548869</v>
      </c>
      <c r="BB63" s="108">
        <f t="shared" si="33"/>
        <v>93.098656785548869</v>
      </c>
      <c r="BC63" s="108"/>
      <c r="BD63" s="108">
        <f t="shared" si="33"/>
        <v>93.098656785548869</v>
      </c>
      <c r="BE63" s="108"/>
      <c r="BF63" s="108"/>
      <c r="BG63" s="108">
        <f t="shared" si="33"/>
        <v>93.098656785548869</v>
      </c>
      <c r="BH63" s="108">
        <f t="shared" si="33"/>
        <v>110.88709677419355</v>
      </c>
      <c r="BI63" s="108">
        <f t="shared" si="33"/>
        <v>93.098656785548869</v>
      </c>
      <c r="BJ63" s="108">
        <f t="shared" si="33"/>
        <v>93.098656785548869</v>
      </c>
      <c r="BK63" s="108">
        <f t="shared" si="33"/>
        <v>93.098656785548869</v>
      </c>
      <c r="BL63" s="107"/>
      <c r="BM63" s="108">
        <f t="shared" si="33"/>
        <v>80</v>
      </c>
      <c r="BN63" s="108"/>
      <c r="BO63" s="108"/>
      <c r="BP63" s="108"/>
      <c r="BQ63" s="108"/>
      <c r="BR63" s="108"/>
      <c r="BS63" s="108"/>
      <c r="BT63" s="107"/>
      <c r="BU63" s="108"/>
      <c r="BV63" s="108"/>
      <c r="BW63" s="108"/>
      <c r="BX63" s="108">
        <f>100*BX34/BX19</f>
        <v>118.01242236024845</v>
      </c>
      <c r="BY63" s="108"/>
      <c r="BZ63" s="108"/>
      <c r="CA63" s="108"/>
      <c r="CB63" s="108"/>
      <c r="CC63" s="108"/>
      <c r="CD63" s="108"/>
      <c r="CE63" s="108"/>
      <c r="CF63" s="109">
        <f>100*CF34/CF19</f>
        <v>115.94202898550725</v>
      </c>
      <c r="CG63" s="109"/>
      <c r="CH63" s="109"/>
      <c r="CI63" s="108">
        <f t="shared" ref="CI63:DD63" si="35">100*CI34/CI19</f>
        <v>27.5</v>
      </c>
      <c r="CJ63" s="108"/>
      <c r="CK63" s="108"/>
      <c r="CL63" s="108">
        <f t="shared" si="35"/>
        <v>32.051282051282051</v>
      </c>
      <c r="CM63" s="108">
        <f t="shared" si="35"/>
        <v>37.5</v>
      </c>
      <c r="CN63" s="108">
        <f t="shared" si="35"/>
        <v>53.1496062992126</v>
      </c>
      <c r="CO63" s="108">
        <f t="shared" si="35"/>
        <v>42.727272727272727</v>
      </c>
      <c r="CP63" s="108">
        <f>100*CP34/CP19</f>
        <v>62.467191601049869</v>
      </c>
      <c r="CQ63" s="108">
        <f>100*CQ34/CQ19</f>
        <v>25.227272727272727</v>
      </c>
      <c r="CR63" s="108"/>
      <c r="CS63" s="108"/>
      <c r="CT63" s="108">
        <f>100*CT34/CT19</f>
        <v>94.827586206896555</v>
      </c>
      <c r="CU63" s="106">
        <f t="shared" si="35"/>
        <v>80.536912751677846</v>
      </c>
      <c r="CV63" s="106"/>
      <c r="CW63" s="108">
        <f t="shared" si="35"/>
        <v>54.260775668136418</v>
      </c>
      <c r="CX63" s="107">
        <f t="shared" si="35"/>
        <v>79.835672714823687</v>
      </c>
      <c r="CY63" s="107"/>
      <c r="CZ63" s="107">
        <f t="shared" si="35"/>
        <v>68.75</v>
      </c>
      <c r="DA63" s="107">
        <f t="shared" si="35"/>
        <v>112.73486430062631</v>
      </c>
      <c r="DB63" s="107"/>
      <c r="DC63" s="107">
        <f t="shared" si="35"/>
        <v>89.686098654708516</v>
      </c>
      <c r="DD63" s="107">
        <f t="shared" si="35"/>
        <v>70.731707317073173</v>
      </c>
      <c r="DE63" s="107">
        <f>100*DE34/DE19</f>
        <v>67.290709996467669</v>
      </c>
      <c r="DF63" s="107"/>
      <c r="DG63" s="107">
        <f>100*DG34/DG19</f>
        <v>107.97546012269939</v>
      </c>
      <c r="DH63" s="107"/>
      <c r="DI63" s="107">
        <f>100*DI34/DI19</f>
        <v>67.441860465116278</v>
      </c>
      <c r="DJ63" s="107">
        <f>100*DJ34/DJ19</f>
        <v>113.52418558736426</v>
      </c>
      <c r="DK63" s="107"/>
    </row>
    <row r="64" spans="1:115" x14ac:dyDescent="0.35">
      <c r="A64" s="4" t="s">
        <v>420</v>
      </c>
      <c r="B64" s="106"/>
      <c r="C64" s="106"/>
      <c r="D64" s="106">
        <f t="shared" ref="D64:BM64" si="36">100*D35/D19</f>
        <v>38.333333333333336</v>
      </c>
      <c r="E64" s="108"/>
      <c r="F64" s="106">
        <f t="shared" si="36"/>
        <v>35</v>
      </c>
      <c r="G64" s="108">
        <f t="shared" si="36"/>
        <v>29.09090909090909</v>
      </c>
      <c r="H64" s="108">
        <f t="shared" si="36"/>
        <v>40.519259416897214</v>
      </c>
      <c r="I64" s="108">
        <f t="shared" si="36"/>
        <v>40</v>
      </c>
      <c r="J64" s="107"/>
      <c r="K64" s="108">
        <f t="shared" si="36"/>
        <v>50.588235294117645</v>
      </c>
      <c r="L64" s="108"/>
      <c r="M64" s="108"/>
      <c r="N64" s="108">
        <f t="shared" si="36"/>
        <v>53.94736842105263</v>
      </c>
      <c r="O64" s="108"/>
      <c r="P64" s="108">
        <f t="shared" si="36"/>
        <v>45</v>
      </c>
      <c r="Q64" s="108"/>
      <c r="R64" s="108"/>
      <c r="S64" s="108">
        <f t="shared" si="36"/>
        <v>52</v>
      </c>
      <c r="T64" s="108"/>
      <c r="U64" s="108"/>
      <c r="V64" s="106">
        <f t="shared" si="36"/>
        <v>57.843137254901961</v>
      </c>
      <c r="W64" s="106">
        <f t="shared" si="36"/>
        <v>80</v>
      </c>
      <c r="X64" s="106">
        <f t="shared" si="36"/>
        <v>64.705882352941174</v>
      </c>
      <c r="Y64" s="108">
        <f t="shared" si="36"/>
        <v>77.142857142857139</v>
      </c>
      <c r="Z64" s="108">
        <f t="shared" si="36"/>
        <v>77.142857142857139</v>
      </c>
      <c r="AA64" s="108"/>
      <c r="AB64" s="106">
        <f t="shared" si="36"/>
        <v>78.095238095238102</v>
      </c>
      <c r="AC64" s="108"/>
      <c r="AD64" s="107">
        <f t="shared" si="36"/>
        <v>65.714285714285708</v>
      </c>
      <c r="AE64" s="108">
        <f t="shared" si="36"/>
        <v>64.102564102564102</v>
      </c>
      <c r="AF64" s="106">
        <f t="shared" si="36"/>
        <v>64.102564102564102</v>
      </c>
      <c r="AG64" s="108">
        <f t="shared" si="36"/>
        <v>79.941860465116278</v>
      </c>
      <c r="AH64" s="108">
        <f t="shared" si="36"/>
        <v>79.941860465116278</v>
      </c>
      <c r="AI64" s="108">
        <f t="shared" si="36"/>
        <v>68.399452804377574</v>
      </c>
      <c r="AJ64" s="108">
        <f t="shared" si="36"/>
        <v>67.733333333333334</v>
      </c>
      <c r="AK64" s="108">
        <f t="shared" si="36"/>
        <v>61.408450704225352</v>
      </c>
      <c r="AL64" s="108">
        <f t="shared" si="36"/>
        <v>59.069767441860463</v>
      </c>
      <c r="AM64" s="108">
        <f t="shared" si="36"/>
        <v>60.056052315494462</v>
      </c>
      <c r="AN64" s="108">
        <f t="shared" si="36"/>
        <v>60.056052315494462</v>
      </c>
      <c r="AO64" s="108"/>
      <c r="AP64" s="108">
        <f t="shared" si="36"/>
        <v>75</v>
      </c>
      <c r="AQ64" s="108">
        <f t="shared" si="36"/>
        <v>80.097746402389362</v>
      </c>
      <c r="AR64" s="108"/>
      <c r="AS64" s="108">
        <f t="shared" si="36"/>
        <v>90.837109048519764</v>
      </c>
      <c r="AT64" s="108">
        <f t="shared" si="36"/>
        <v>84.210526315789465</v>
      </c>
      <c r="AU64" s="108">
        <f t="shared" ref="AU64" si="37">100*AU35/AU19</f>
        <v>84.210526315789465</v>
      </c>
      <c r="AV64" s="108">
        <f t="shared" si="36"/>
        <v>75.961093098656789</v>
      </c>
      <c r="AW64" s="108">
        <f t="shared" si="36"/>
        <v>75.961093098656789</v>
      </c>
      <c r="AX64" s="108">
        <f t="shared" si="36"/>
        <v>75.961093098656789</v>
      </c>
      <c r="AY64" s="108">
        <f t="shared" si="36"/>
        <v>75.961093098656789</v>
      </c>
      <c r="AZ64" s="108">
        <f t="shared" si="36"/>
        <v>75.961093098656789</v>
      </c>
      <c r="BA64" s="108">
        <f t="shared" si="36"/>
        <v>75.961093098656789</v>
      </c>
      <c r="BB64" s="108">
        <f t="shared" si="36"/>
        <v>75.961093098656789</v>
      </c>
      <c r="BC64" s="108"/>
      <c r="BD64" s="108">
        <f t="shared" si="36"/>
        <v>75.961093098656789</v>
      </c>
      <c r="BE64" s="108"/>
      <c r="BF64" s="108"/>
      <c r="BG64" s="108">
        <f t="shared" si="36"/>
        <v>75.961093098656789</v>
      </c>
      <c r="BH64" s="108">
        <f t="shared" si="36"/>
        <v>60.483870967741936</v>
      </c>
      <c r="BI64" s="108">
        <f t="shared" si="36"/>
        <v>75.961093098656789</v>
      </c>
      <c r="BJ64" s="108">
        <f t="shared" si="36"/>
        <v>75.961093098656789</v>
      </c>
      <c r="BK64" s="108">
        <f t="shared" si="36"/>
        <v>75.961093098656789</v>
      </c>
      <c r="BL64" s="107"/>
      <c r="BM64" s="108">
        <f t="shared" si="36"/>
        <v>75</v>
      </c>
      <c r="BN64" s="108"/>
      <c r="BO64" s="108"/>
      <c r="BP64" s="108"/>
      <c r="BQ64" s="108"/>
      <c r="BR64" s="108"/>
      <c r="BS64" s="108">
        <f>100*BS35/BS19</f>
        <v>91.535433070866148</v>
      </c>
      <c r="BT64" s="107">
        <f>100*BT35/BT19</f>
        <v>91.535433070866148</v>
      </c>
      <c r="BU64" s="108"/>
      <c r="BV64" s="108"/>
      <c r="BW64" s="108"/>
      <c r="BX64" s="108">
        <f>100*BX35/BX19</f>
        <v>93.16770186335404</v>
      </c>
      <c r="BY64" s="108"/>
      <c r="BZ64" s="108"/>
      <c r="CA64" s="108"/>
      <c r="CB64" s="108"/>
      <c r="CC64" s="108"/>
      <c r="CD64" s="108"/>
      <c r="CE64" s="108"/>
      <c r="CF64" s="109">
        <f>100*CF35/CF19</f>
        <v>99.033816425120776</v>
      </c>
      <c r="CG64" s="109"/>
      <c r="CH64" s="109"/>
      <c r="CI64" s="108">
        <f t="shared" ref="CI64:DD64" si="38">100*CI35/CI19</f>
        <v>27.5</v>
      </c>
      <c r="CJ64" s="108"/>
      <c r="CK64" s="108"/>
      <c r="CL64" s="108">
        <f t="shared" si="38"/>
        <v>25.641025641025642</v>
      </c>
      <c r="CM64" s="108">
        <f t="shared" si="38"/>
        <v>37.5</v>
      </c>
      <c r="CN64" s="108">
        <f t="shared" si="38"/>
        <v>46.850393700787407</v>
      </c>
      <c r="CO64" s="108">
        <f t="shared" si="38"/>
        <v>26.439393939393938</v>
      </c>
      <c r="CP64" s="108">
        <f>100*CP35/CP19</f>
        <v>56.299212598425193</v>
      </c>
      <c r="CQ64" s="108">
        <f>100*CQ35/CQ19</f>
        <v>37.840909090909086</v>
      </c>
      <c r="CR64" s="108"/>
      <c r="CS64" s="108"/>
      <c r="CT64" s="108">
        <f>100*CT35/CT19</f>
        <v>82.758620689655174</v>
      </c>
      <c r="CU64" s="106">
        <f t="shared" si="38"/>
        <v>67.114093959731548</v>
      </c>
      <c r="CV64" s="106"/>
      <c r="CW64" s="108">
        <f t="shared" si="38"/>
        <v>48.591739404301272</v>
      </c>
      <c r="CX64" s="107">
        <f t="shared" si="38"/>
        <v>73.399520712084893</v>
      </c>
      <c r="CY64" s="107"/>
      <c r="CZ64" s="107">
        <f t="shared" si="38"/>
        <v>60</v>
      </c>
      <c r="DA64" s="107">
        <f t="shared" si="38"/>
        <v>83.507306889352819</v>
      </c>
      <c r="DB64" s="107"/>
      <c r="DC64" s="107">
        <f t="shared" si="38"/>
        <v>67.264573991031384</v>
      </c>
      <c r="DD64" s="107">
        <f t="shared" si="38"/>
        <v>59.756097560975611</v>
      </c>
      <c r="DE64" s="107">
        <f>100*DE35/DE19</f>
        <v>59.813964441304599</v>
      </c>
      <c r="DF64" s="107"/>
      <c r="DG64" s="107">
        <f>100*DG35/DG19</f>
        <v>88.343558282208591</v>
      </c>
      <c r="DH64" s="107"/>
      <c r="DI64" s="107">
        <f>100*DI35/DI19</f>
        <v>56.97674418604651</v>
      </c>
      <c r="DJ64" s="107">
        <f>100*DJ35/DJ19</f>
        <v>83.909180651530107</v>
      </c>
      <c r="DK64" s="107">
        <f>100*DK35/DK19</f>
        <v>67.729083665338635</v>
      </c>
    </row>
    <row r="65" spans="1:116" s="3" customFormat="1" x14ac:dyDescent="0.35">
      <c r="A65" s="3" t="s">
        <v>421</v>
      </c>
      <c r="B65" s="108"/>
      <c r="C65" s="108"/>
      <c r="D65" s="108">
        <f t="shared" ref="D65:BM65" si="39">100*D36/D19</f>
        <v>26.111111111111111</v>
      </c>
      <c r="E65" s="108"/>
      <c r="F65" s="108">
        <f t="shared" si="39"/>
        <v>11.666666666666666</v>
      </c>
      <c r="G65" s="108"/>
      <c r="H65" s="108">
        <f t="shared" si="39"/>
        <v>16.17365396892956</v>
      </c>
      <c r="I65" s="108">
        <f t="shared" si="39"/>
        <v>14</v>
      </c>
      <c r="J65" s="107"/>
      <c r="K65" s="108">
        <f t="shared" si="39"/>
        <v>21.176470588235293</v>
      </c>
      <c r="L65" s="108"/>
      <c r="M65" s="108"/>
      <c r="N65" s="108">
        <f t="shared" si="39"/>
        <v>28.94736842105263</v>
      </c>
      <c r="O65" s="108"/>
      <c r="P65" s="108">
        <f t="shared" si="39"/>
        <v>16</v>
      </c>
      <c r="Q65" s="108"/>
      <c r="R65" s="108"/>
      <c r="S65" s="108">
        <f t="shared" si="39"/>
        <v>18</v>
      </c>
      <c r="T65" s="108"/>
      <c r="U65" s="108"/>
      <c r="V65" s="108">
        <f t="shared" si="39"/>
        <v>21.568627450980394</v>
      </c>
      <c r="W65" s="108">
        <f t="shared" si="39"/>
        <v>25.882352941176471</v>
      </c>
      <c r="X65" s="108">
        <f t="shared" si="39"/>
        <v>24.509803921568629</v>
      </c>
      <c r="Y65" s="108">
        <f t="shared" si="39"/>
        <v>28.571428571428573</v>
      </c>
      <c r="Z65" s="108">
        <f t="shared" si="39"/>
        <v>28.571428571428573</v>
      </c>
      <c r="AA65" s="108"/>
      <c r="AB65" s="108">
        <f t="shared" si="39"/>
        <v>36.19047619047619</v>
      </c>
      <c r="AC65" s="108"/>
      <c r="AD65" s="107">
        <f t="shared" si="39"/>
        <v>27.142857142857142</v>
      </c>
      <c r="AE65" s="108">
        <f t="shared" si="39"/>
        <v>32.051282051282051</v>
      </c>
      <c r="AF65" s="108">
        <f t="shared" si="39"/>
        <v>32.051282051282051</v>
      </c>
      <c r="AG65" s="108">
        <f t="shared" si="39"/>
        <v>31.25</v>
      </c>
      <c r="AH65" s="108">
        <f t="shared" si="39"/>
        <v>31.25</v>
      </c>
      <c r="AI65" s="108">
        <f t="shared" si="39"/>
        <v>30.095759233926131</v>
      </c>
      <c r="AJ65" s="108">
        <f t="shared" si="39"/>
        <v>33.333333333333336</v>
      </c>
      <c r="AK65" s="108">
        <f t="shared" si="39"/>
        <v>0</v>
      </c>
      <c r="AL65" s="108">
        <f t="shared" si="39"/>
        <v>29.534883720930232</v>
      </c>
      <c r="AM65" s="108">
        <f t="shared" si="39"/>
        <v>28.248587570621471</v>
      </c>
      <c r="AN65" s="108">
        <f t="shared" si="39"/>
        <v>28.248587570621471</v>
      </c>
      <c r="AO65" s="108"/>
      <c r="AP65" s="108">
        <f t="shared" si="39"/>
        <v>31.2992125984252</v>
      </c>
      <c r="AQ65" s="108">
        <f t="shared" si="39"/>
        <v>30.836662658546995</v>
      </c>
      <c r="AR65" s="108"/>
      <c r="AS65" s="108">
        <f t="shared" si="39"/>
        <v>34.971187260810275</v>
      </c>
      <c r="AT65" s="108">
        <f t="shared" si="39"/>
        <v>36.800663075010355</v>
      </c>
      <c r="AU65" s="108">
        <f t="shared" ref="AU65" si="40">100*AU36/AU19</f>
        <v>36.800663075010355</v>
      </c>
      <c r="AV65" s="108">
        <f t="shared" si="39"/>
        <v>31.804847923421338</v>
      </c>
      <c r="AW65" s="108">
        <f t="shared" si="39"/>
        <v>31.804847923421338</v>
      </c>
      <c r="AX65" s="108">
        <f t="shared" si="39"/>
        <v>31.804847923421338</v>
      </c>
      <c r="AY65" s="108">
        <f t="shared" si="39"/>
        <v>31.804847923421338</v>
      </c>
      <c r="AZ65" s="108">
        <f t="shared" si="39"/>
        <v>31.804847923421338</v>
      </c>
      <c r="BA65" s="108">
        <f t="shared" si="39"/>
        <v>31.804847923421338</v>
      </c>
      <c r="BB65" s="108">
        <f t="shared" si="39"/>
        <v>31.804847923421338</v>
      </c>
      <c r="BC65" s="108"/>
      <c r="BD65" s="108">
        <f t="shared" si="39"/>
        <v>31.804847923421338</v>
      </c>
      <c r="BE65" s="108"/>
      <c r="BF65" s="108"/>
      <c r="BG65" s="108">
        <f t="shared" si="39"/>
        <v>31.804847923421338</v>
      </c>
      <c r="BH65" s="108">
        <f t="shared" si="39"/>
        <v>36.29032258064516</v>
      </c>
      <c r="BI65" s="108">
        <f t="shared" si="39"/>
        <v>31.804847923421338</v>
      </c>
      <c r="BJ65" s="108">
        <f t="shared" si="39"/>
        <v>31.804847923421338</v>
      </c>
      <c r="BK65" s="108">
        <f t="shared" si="39"/>
        <v>31.804847923421338</v>
      </c>
      <c r="BL65" s="107"/>
      <c r="BM65" s="108">
        <f t="shared" si="39"/>
        <v>0</v>
      </c>
      <c r="BN65" s="108"/>
      <c r="BO65" s="108"/>
      <c r="BP65" s="108"/>
      <c r="BQ65" s="108"/>
      <c r="BR65" s="108"/>
      <c r="BS65" s="108">
        <f>100*BS36/BS19</f>
        <v>44.29133858267717</v>
      </c>
      <c r="BT65" s="107">
        <f>100*BT36/BT19</f>
        <v>44.29133858267717</v>
      </c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9">
        <f>100*CF36/CF19</f>
        <v>45.893719806763286</v>
      </c>
      <c r="CG65" s="109"/>
      <c r="CH65" s="109"/>
      <c r="CI65" s="108">
        <f>100*CI36/CI19</f>
        <v>17.5</v>
      </c>
      <c r="CJ65" s="108"/>
      <c r="CK65" s="108"/>
      <c r="CL65" s="108">
        <f t="shared" ref="CL65:CQ65" si="41">100*CL36/CL19</f>
        <v>8.3333333333333339</v>
      </c>
      <c r="CM65" s="108">
        <f t="shared" si="41"/>
        <v>9.8214285714285712</v>
      </c>
      <c r="CN65" s="108">
        <f t="shared" si="41"/>
        <v>21.850393700787404</v>
      </c>
      <c r="CO65" s="108">
        <f t="shared" si="41"/>
        <v>15</v>
      </c>
      <c r="CP65" s="108">
        <f t="shared" si="41"/>
        <v>20.866141732283463</v>
      </c>
      <c r="CQ65" s="108">
        <f t="shared" si="41"/>
        <v>21.59090909090909</v>
      </c>
      <c r="CR65" s="108"/>
      <c r="CS65" s="108"/>
      <c r="CT65" s="108">
        <f>100*CT36/CT19</f>
        <v>32.758620689655174</v>
      </c>
      <c r="CU65" s="108"/>
      <c r="CV65" s="108">
        <f t="shared" ref="CV65:DA65" si="42">100*CV36/CV19</f>
        <v>26.410256410256409</v>
      </c>
      <c r="CW65" s="108">
        <f t="shared" si="42"/>
        <v>24.295869702150636</v>
      </c>
      <c r="CX65" s="108">
        <f t="shared" si="42"/>
        <v>34.782608695652172</v>
      </c>
      <c r="CY65" s="108">
        <f t="shared" si="42"/>
        <v>35.856573705179279</v>
      </c>
      <c r="CZ65" s="108">
        <f t="shared" si="42"/>
        <v>27.5</v>
      </c>
      <c r="DA65" s="108">
        <f t="shared" si="42"/>
        <v>41.753653444676409</v>
      </c>
      <c r="DB65" s="108"/>
      <c r="DC65" s="108"/>
      <c r="DD65" s="108">
        <f>100*DD36/DD19</f>
        <v>25.609756097560975</v>
      </c>
      <c r="DE65" s="108">
        <f>100*DE36/DE19</f>
        <v>29.906982220652299</v>
      </c>
    </row>
    <row r="66" spans="1:116" x14ac:dyDescent="0.35">
      <c r="A66" s="2" t="s">
        <v>422</v>
      </c>
      <c r="B66" s="110"/>
      <c r="C66" s="110"/>
      <c r="D66" s="102">
        <f>D37/D19</f>
        <v>2</v>
      </c>
      <c r="E66" s="102"/>
      <c r="F66" s="102">
        <f>F37/F19</f>
        <v>1.6388888888888888</v>
      </c>
      <c r="G66" s="102">
        <f>G37/G19</f>
        <v>2</v>
      </c>
      <c r="H66" s="102">
        <f>H37/H19</f>
        <v>1.8923175143647586</v>
      </c>
      <c r="I66" s="102">
        <f>I37/I19</f>
        <v>2.25</v>
      </c>
      <c r="J66" s="104"/>
      <c r="K66" s="102">
        <f>K37/K19</f>
        <v>2.0941176470588236</v>
      </c>
      <c r="L66" s="102"/>
      <c r="M66" s="102"/>
      <c r="N66" s="102">
        <f>N37/N19</f>
        <v>2</v>
      </c>
      <c r="O66" s="102"/>
      <c r="P66" s="102">
        <f>P37/P19</f>
        <v>1.85</v>
      </c>
      <c r="Q66" s="102"/>
      <c r="R66" s="102"/>
      <c r="S66" s="102">
        <f>S37/S19</f>
        <v>2.15</v>
      </c>
      <c r="T66" s="102"/>
      <c r="U66" s="102"/>
      <c r="V66" s="102">
        <f>V37/V19</f>
        <v>1.6470588235294117</v>
      </c>
      <c r="W66" s="102">
        <f>W37/W19</f>
        <v>1.9764705882352942</v>
      </c>
      <c r="X66" s="102">
        <f>X37/X19</f>
        <v>1.6372549019607843</v>
      </c>
      <c r="Y66" s="102">
        <f>Y37/Y19</f>
        <v>2.2142857142857144</v>
      </c>
      <c r="Z66" s="102">
        <f>Z37/Z19</f>
        <v>2.2571428571428571</v>
      </c>
      <c r="AA66" s="102"/>
      <c r="AB66" s="102">
        <f>AB37/AB19</f>
        <v>2.0952380952380953</v>
      </c>
      <c r="AC66" s="102"/>
      <c r="AD66" s="104">
        <f>AD37/AD19</f>
        <v>2.1</v>
      </c>
      <c r="AE66" s="102">
        <f>AE37/AE19</f>
        <v>1.8205128205128205</v>
      </c>
      <c r="AF66" s="102">
        <f>AF37/AF19</f>
        <v>1.8205128205128205</v>
      </c>
      <c r="AG66" s="102">
        <f t="shared" ref="AG66:AN66" si="43">AG37/AG19</f>
        <v>1.9985465116279071</v>
      </c>
      <c r="AH66" s="102">
        <f t="shared" si="43"/>
        <v>1.9985465116279071</v>
      </c>
      <c r="AI66" s="102">
        <f t="shared" si="43"/>
        <v>1.8467852257181945</v>
      </c>
      <c r="AJ66" s="102">
        <f t="shared" si="43"/>
        <v>1.9066666666666667</v>
      </c>
      <c r="AK66" s="102">
        <f t="shared" si="43"/>
        <v>1.380281690140845</v>
      </c>
      <c r="AL66" s="102">
        <f t="shared" si="43"/>
        <v>1.827906976744186</v>
      </c>
      <c r="AM66" s="102">
        <f t="shared" si="43"/>
        <v>1.4402331064549134</v>
      </c>
      <c r="AN66" s="102">
        <f t="shared" si="43"/>
        <v>1.4402331064549134</v>
      </c>
      <c r="AO66" s="102"/>
      <c r="AP66" s="102">
        <f>AP37/AP19</f>
        <v>2.0629921259842519</v>
      </c>
      <c r="AQ66" s="102">
        <f>AQ37/AQ19</f>
        <v>2.5115395058376326</v>
      </c>
      <c r="AR66" s="102"/>
      <c r="AS66" s="102">
        <f>AS37/AS19</f>
        <v>2.3468086042317338</v>
      </c>
      <c r="AT66" s="102">
        <f>AT37/AT19</f>
        <v>2.6539577289680891</v>
      </c>
      <c r="AU66" s="102">
        <f>AU37/AU19</f>
        <v>2.6539577289680891</v>
      </c>
      <c r="AV66" s="102">
        <f t="shared" ref="AV66:BH66" si="44">AV37/AV19</f>
        <v>2.0503319438011429</v>
      </c>
      <c r="AW66" s="102">
        <f t="shared" si="44"/>
        <v>2.0503319438011429</v>
      </c>
      <c r="AX66" s="102">
        <f t="shared" si="44"/>
        <v>2.0503319438011429</v>
      </c>
      <c r="AY66" s="102">
        <f t="shared" si="44"/>
        <v>2.0503319438011429</v>
      </c>
      <c r="AZ66" s="102">
        <f t="shared" si="44"/>
        <v>2.0503319438011429</v>
      </c>
      <c r="BA66" s="102">
        <f t="shared" si="44"/>
        <v>2.0503319438011429</v>
      </c>
      <c r="BB66" s="102">
        <f t="shared" si="44"/>
        <v>2.0503319438011429</v>
      </c>
      <c r="BC66" s="102">
        <f t="shared" si="44"/>
        <v>2.258064516129032</v>
      </c>
      <c r="BD66" s="102">
        <f t="shared" si="44"/>
        <v>2.0503319438011429</v>
      </c>
      <c r="BE66" s="102"/>
      <c r="BF66" s="102"/>
      <c r="BG66" s="102">
        <f t="shared" si="44"/>
        <v>2.0503319438011429</v>
      </c>
      <c r="BH66" s="102">
        <f t="shared" si="44"/>
        <v>2.258064516129032</v>
      </c>
      <c r="BI66" s="102">
        <f>BI37/BI19</f>
        <v>2.0503319438011429</v>
      </c>
      <c r="BJ66" s="102">
        <f>BJ37/BJ19</f>
        <v>2.0503319438011429</v>
      </c>
      <c r="BK66" s="102">
        <f>BK37/BK19</f>
        <v>2.0503319438011429</v>
      </c>
      <c r="BL66" s="104"/>
      <c r="BM66" s="102">
        <f>BM37/BM19</f>
        <v>2.56</v>
      </c>
      <c r="BN66" s="102"/>
      <c r="BO66" s="102"/>
      <c r="BP66" s="102"/>
      <c r="BQ66" s="102"/>
      <c r="BR66" s="102"/>
      <c r="BS66" s="102">
        <f>BS37/BS19</f>
        <v>2.204724409448819</v>
      </c>
      <c r="BT66" s="104">
        <f>BT37/BT19</f>
        <v>2.204724409448819</v>
      </c>
      <c r="BU66" s="102"/>
      <c r="BV66" s="102"/>
      <c r="BW66" s="102"/>
      <c r="BX66" s="102"/>
      <c r="BY66" s="102"/>
      <c r="BZ66" s="102"/>
      <c r="CA66" s="103"/>
      <c r="CB66" s="102"/>
      <c r="CC66" s="102"/>
      <c r="CD66" s="102"/>
      <c r="CE66" s="103">
        <f>CE37/CE19</f>
        <v>2.4501946416304099</v>
      </c>
      <c r="CF66" s="105">
        <f>CF37/CF19</f>
        <v>2.681159420289855</v>
      </c>
      <c r="CG66" s="105">
        <f>CG37/CG19</f>
        <v>0</v>
      </c>
      <c r="CH66" s="105"/>
      <c r="CI66" s="103">
        <f t="shared" ref="CI66:CO66" si="45">CI37/CI19</f>
        <v>2.25</v>
      </c>
      <c r="CJ66" s="103"/>
      <c r="CK66" s="102">
        <f t="shared" si="45"/>
        <v>1.6071428571428572</v>
      </c>
      <c r="CL66" s="103">
        <f t="shared" si="45"/>
        <v>1.6730769230769231</v>
      </c>
      <c r="CM66" s="102">
        <f t="shared" si="45"/>
        <v>1.7142857142857142</v>
      </c>
      <c r="CN66" s="102">
        <f t="shared" si="45"/>
        <v>1.9379921259842521</v>
      </c>
      <c r="CO66" s="102">
        <f t="shared" si="45"/>
        <v>2.1136363636363638</v>
      </c>
      <c r="CP66" s="102">
        <f>CP37/CP19</f>
        <v>2</v>
      </c>
      <c r="CQ66" s="102">
        <f>CQ37/CQ19</f>
        <v>2</v>
      </c>
      <c r="CR66" s="102">
        <f t="shared" ref="CR66:DA66" si="46">CR37/CR19</f>
        <v>1.9904306220095693</v>
      </c>
      <c r="CS66" s="102">
        <f>CS37/CS19</f>
        <v>0</v>
      </c>
      <c r="CT66" s="102">
        <f>CT37/CT19</f>
        <v>2.4655172413793105</v>
      </c>
      <c r="CU66" s="102">
        <f t="shared" si="46"/>
        <v>1.9060402684563758</v>
      </c>
      <c r="CV66" s="102">
        <f>CV37/CV19</f>
        <v>1.8717948717948718</v>
      </c>
      <c r="CW66" s="103">
        <f t="shared" si="46"/>
        <v>1.7142085845406281</v>
      </c>
      <c r="CX66" s="104">
        <f t="shared" si="46"/>
        <v>1.826771653543307</v>
      </c>
      <c r="CY66" s="104">
        <f>CY37/CY19</f>
        <v>2.5099601593625498</v>
      </c>
      <c r="CZ66" s="104">
        <f t="shared" si="46"/>
        <v>1.85</v>
      </c>
      <c r="DA66" s="104">
        <f t="shared" si="46"/>
        <v>2.3173277661795408</v>
      </c>
      <c r="DB66" s="104"/>
      <c r="DC66" s="104">
        <f>DC37/DC19</f>
        <v>2.1898355754857994</v>
      </c>
      <c r="DD66" s="104">
        <f>DD37/DD19</f>
        <v>1.8292682926829269</v>
      </c>
      <c r="DE66" s="104">
        <f>DE37/DE19</f>
        <v>1.9140468621217472</v>
      </c>
      <c r="DF66" s="100">
        <f>DF37/DF19</f>
        <v>2.5745911949685536</v>
      </c>
      <c r="DG66" s="100">
        <f>DG37/DG19</f>
        <v>2.723926380368098</v>
      </c>
      <c r="DH66" s="100"/>
      <c r="DI66" s="100">
        <f>DI37/DI19</f>
        <v>1.7209302325581395</v>
      </c>
      <c r="DK66" s="100">
        <f>DK37/DK19</f>
        <v>2.2310756972111552</v>
      </c>
    </row>
    <row r="67" spans="1:116" x14ac:dyDescent="0.35">
      <c r="A67" s="2" t="s">
        <v>423</v>
      </c>
      <c r="B67" s="102"/>
      <c r="C67" s="102"/>
      <c r="D67" s="102">
        <f t="shared" ref="D67:BM67" si="47">D18/D38</f>
        <v>0.91538461538461535</v>
      </c>
      <c r="E67" s="102"/>
      <c r="F67" s="102">
        <f t="shared" si="47"/>
        <v>1.075268817204301</v>
      </c>
      <c r="G67" s="102">
        <f t="shared" si="47"/>
        <v>0.96875</v>
      </c>
      <c r="H67" s="102"/>
      <c r="I67" s="102">
        <f t="shared" si="47"/>
        <v>0.9285714285714286</v>
      </c>
      <c r="K67" s="102">
        <f t="shared" si="47"/>
        <v>0.8970588235294118</v>
      </c>
      <c r="L67" s="102"/>
      <c r="M67" s="102"/>
      <c r="N67" s="102">
        <f t="shared" si="47"/>
        <v>0.78591549295774643</v>
      </c>
      <c r="O67" s="102"/>
      <c r="P67" s="102">
        <f t="shared" si="47"/>
        <v>1.1764705882352942</v>
      </c>
      <c r="Q67" s="102"/>
      <c r="R67" s="102"/>
      <c r="S67" s="102">
        <f t="shared" si="47"/>
        <v>0.8125</v>
      </c>
      <c r="T67" s="102"/>
      <c r="U67" s="102"/>
      <c r="V67" s="102">
        <f t="shared" si="47"/>
        <v>0.87234042553191493</v>
      </c>
      <c r="W67" s="102">
        <f t="shared" si="47"/>
        <v>1.271186440677966</v>
      </c>
      <c r="X67" s="102">
        <f t="shared" si="47"/>
        <v>0.97916666666666663</v>
      </c>
      <c r="Y67" s="102">
        <f t="shared" si="47"/>
        <v>0.77011494252873558</v>
      </c>
      <c r="Z67" s="102">
        <f t="shared" si="47"/>
        <v>0.77011494252873558</v>
      </c>
      <c r="AA67" s="102"/>
      <c r="AB67" s="102">
        <f t="shared" si="47"/>
        <v>0.82089552238805974</v>
      </c>
      <c r="AC67" s="102"/>
      <c r="AD67" s="104">
        <f t="shared" si="47"/>
        <v>0.87878787878787878</v>
      </c>
      <c r="AE67" s="102"/>
      <c r="AF67" s="102">
        <f t="shared" si="47"/>
        <v>1.0227272727272727</v>
      </c>
      <c r="AG67" s="102">
        <f t="shared" si="47"/>
        <v>0.87356321839080464</v>
      </c>
      <c r="AH67" s="102">
        <f t="shared" si="47"/>
        <v>0.87356321839080464</v>
      </c>
      <c r="AI67" s="102">
        <f t="shared" si="47"/>
        <v>0.90864197530864188</v>
      </c>
      <c r="AJ67" s="102">
        <f t="shared" si="47"/>
        <v>0.96551724137931039</v>
      </c>
      <c r="AK67" s="102"/>
      <c r="AL67" s="102">
        <f t="shared" si="47"/>
        <v>1.1294117647058823</v>
      </c>
      <c r="AM67" s="102">
        <f t="shared" si="47"/>
        <v>1.189620253164557</v>
      </c>
      <c r="AN67" s="102">
        <f t="shared" si="47"/>
        <v>1.189620253164557</v>
      </c>
      <c r="AO67" s="102"/>
      <c r="AP67" s="102">
        <f t="shared" si="47"/>
        <v>1.1610169491525424</v>
      </c>
      <c r="AQ67" s="102">
        <f t="shared" si="47"/>
        <v>1.192017543859649</v>
      </c>
      <c r="AR67" s="102"/>
      <c r="AS67" s="102">
        <f t="shared" si="47"/>
        <v>1.27</v>
      </c>
      <c r="AT67" s="102">
        <f t="shared" si="47"/>
        <v>1.27</v>
      </c>
      <c r="AU67" s="102"/>
      <c r="AV67" s="102">
        <f t="shared" si="47"/>
        <v>1.5577127272727274</v>
      </c>
      <c r="AW67" s="102">
        <f t="shared" si="47"/>
        <v>1.5577127272727274</v>
      </c>
      <c r="AX67" s="102">
        <f t="shared" si="47"/>
        <v>1.5577127272727274</v>
      </c>
      <c r="AY67" s="102">
        <f t="shared" si="47"/>
        <v>1.5577127272727274</v>
      </c>
      <c r="AZ67" s="102">
        <f t="shared" si="47"/>
        <v>1.5577127272727274</v>
      </c>
      <c r="BA67" s="102">
        <f t="shared" si="47"/>
        <v>1.5577127272727274</v>
      </c>
      <c r="BB67" s="102">
        <f t="shared" si="47"/>
        <v>1.5577127272727274</v>
      </c>
      <c r="BC67" s="102"/>
      <c r="BD67" s="102">
        <f t="shared" si="47"/>
        <v>1.5577127272727274</v>
      </c>
      <c r="BE67" s="102"/>
      <c r="BF67" s="102"/>
      <c r="BG67" s="102">
        <f t="shared" si="47"/>
        <v>1.5577127272727274</v>
      </c>
      <c r="BH67" s="102"/>
      <c r="BI67" s="102">
        <f t="shared" si="47"/>
        <v>1.5577127272727274</v>
      </c>
      <c r="BJ67" s="102">
        <f t="shared" si="47"/>
        <v>1.5577127272727274</v>
      </c>
      <c r="BK67" s="102">
        <f t="shared" si="47"/>
        <v>1.5577127272727274</v>
      </c>
      <c r="BL67" s="104"/>
      <c r="BM67" s="102">
        <f t="shared" si="47"/>
        <v>1.4866666666666668</v>
      </c>
      <c r="BN67" s="102"/>
      <c r="BO67" s="102"/>
      <c r="BP67" s="102"/>
      <c r="BQ67" s="102"/>
      <c r="BR67" s="102"/>
      <c r="BS67" s="102">
        <f>BS18/BS38</f>
        <v>1.4107142857142858</v>
      </c>
      <c r="BT67" s="104">
        <f>BT18/BT38</f>
        <v>1.4107142857142858</v>
      </c>
      <c r="BU67" s="102"/>
      <c r="BV67" s="102"/>
      <c r="BW67" s="102"/>
      <c r="BX67" s="102">
        <f>BX18/BX38</f>
        <v>2</v>
      </c>
      <c r="BY67" s="102"/>
      <c r="BZ67" s="102"/>
      <c r="CA67" s="103"/>
      <c r="CB67" s="102"/>
      <c r="CC67" s="102"/>
      <c r="CD67" s="102"/>
      <c r="CE67" s="103">
        <f>CE18/CE38</f>
        <v>1.9893617021276595</v>
      </c>
      <c r="CF67" s="105">
        <f>CF18/CF38</f>
        <v>2.1333333333333333</v>
      </c>
      <c r="CH67" s="105"/>
      <c r="CI67" s="103">
        <f t="shared" ref="CI67:DA67" si="48">CI18/CI38</f>
        <v>0.54054054054054057</v>
      </c>
      <c r="CJ67" s="103"/>
      <c r="CK67" s="102">
        <f t="shared" si="48"/>
        <v>0.4</v>
      </c>
      <c r="CL67" s="103"/>
      <c r="CM67" s="102">
        <f t="shared" si="48"/>
        <v>0.8904109589041096</v>
      </c>
      <c r="CN67" s="102">
        <f t="shared" si="48"/>
        <v>1.0038602941176471</v>
      </c>
      <c r="CO67" s="102">
        <f t="shared" si="48"/>
        <v>1.0240963855421688</v>
      </c>
      <c r="CP67" s="102">
        <f>CP18/CP38</f>
        <v>1.0102272727272728</v>
      </c>
      <c r="CQ67" s="102">
        <f>CQ18/CQ38</f>
        <v>1</v>
      </c>
      <c r="CR67" s="102">
        <f t="shared" si="48"/>
        <v>1.0583333333333333</v>
      </c>
      <c r="CS67" s="102"/>
      <c r="CT67" s="102">
        <f>CT18/CT38</f>
        <v>0.86486486486486491</v>
      </c>
      <c r="CU67" s="102"/>
      <c r="CV67" s="102">
        <f>CV18/CV38</f>
        <v>0.85795454545454541</v>
      </c>
      <c r="CW67" s="103">
        <f t="shared" si="48"/>
        <v>1.2792941176470587</v>
      </c>
      <c r="CX67" s="104">
        <f t="shared" si="48"/>
        <v>1.4254328358208956</v>
      </c>
      <c r="CY67" s="104">
        <f>CY18/CY38</f>
        <v>0.91025641025641024</v>
      </c>
      <c r="CZ67" s="104">
        <f t="shared" si="48"/>
        <v>1.1893333333333334</v>
      </c>
      <c r="DA67" s="104">
        <f t="shared" si="48"/>
        <v>1.9555555555555555</v>
      </c>
      <c r="DB67" s="104"/>
      <c r="DC67" s="104"/>
      <c r="DD67" s="104"/>
      <c r="DE67" s="104">
        <f>DE18/DE38</f>
        <v>2.0149038461538464</v>
      </c>
      <c r="DI67" s="102">
        <f>DI18/DI38</f>
        <v>2.3888888888888888</v>
      </c>
      <c r="DJ67" s="102">
        <f>DJ18/DJ38</f>
        <v>2.0815450643776825</v>
      </c>
      <c r="DK67" s="102">
        <f>DK18/DK38</f>
        <v>1.6538461538461537</v>
      </c>
    </row>
    <row r="68" spans="1:116" s="3" customFormat="1" x14ac:dyDescent="0.35">
      <c r="A68" s="85" t="s">
        <v>424</v>
      </c>
      <c r="B68" s="111">
        <f t="shared" ref="B68:BM68" si="49">100/B19</f>
        <v>0.66666666666666663</v>
      </c>
      <c r="C68" s="111">
        <f t="shared" si="49"/>
        <v>0.625</v>
      </c>
      <c r="D68" s="111">
        <f t="shared" si="49"/>
        <v>0.55555555555555558</v>
      </c>
      <c r="E68" s="111">
        <f t="shared" si="49"/>
        <v>0.5</v>
      </c>
      <c r="F68" s="111">
        <f t="shared" si="49"/>
        <v>0.55555555555555558</v>
      </c>
      <c r="G68" s="111">
        <f t="shared" si="49"/>
        <v>0.60606060606060608</v>
      </c>
      <c r="H68" s="111">
        <f t="shared" si="49"/>
        <v>0.85124494573313481</v>
      </c>
      <c r="I68" s="111">
        <f t="shared" si="49"/>
        <v>1</v>
      </c>
      <c r="J68" s="112">
        <f t="shared" si="49"/>
        <v>1.0638297872340425</v>
      </c>
      <c r="K68" s="111">
        <f t="shared" si="49"/>
        <v>1.1764705882352942</v>
      </c>
      <c r="L68" s="111">
        <f t="shared" si="49"/>
        <v>1.25</v>
      </c>
      <c r="M68" s="111">
        <f>100/M19</f>
        <v>1.1363636363636365</v>
      </c>
      <c r="N68" s="111">
        <f t="shared" si="49"/>
        <v>1.3157894736842106</v>
      </c>
      <c r="O68" s="111">
        <f>100/O19</f>
        <v>1.1363636363636365</v>
      </c>
      <c r="P68" s="111">
        <f t="shared" si="49"/>
        <v>1</v>
      </c>
      <c r="Q68" s="111">
        <f t="shared" si="49"/>
        <v>1.1363636363636365</v>
      </c>
      <c r="R68" s="111">
        <f t="shared" si="49"/>
        <v>1</v>
      </c>
      <c r="S68" s="111">
        <f t="shared" si="49"/>
        <v>1</v>
      </c>
      <c r="T68" s="111">
        <f t="shared" si="49"/>
        <v>1</v>
      </c>
      <c r="U68" s="111">
        <f t="shared" si="49"/>
        <v>1</v>
      </c>
      <c r="V68" s="85"/>
      <c r="W68" s="85"/>
      <c r="X68" s="85"/>
      <c r="Y68" s="111">
        <f t="shared" si="49"/>
        <v>1.4285714285714286</v>
      </c>
      <c r="Z68" s="111">
        <f t="shared" si="49"/>
        <v>1.4285714285714286</v>
      </c>
      <c r="AA68" s="111">
        <f t="shared" si="49"/>
        <v>1.4285714285714286</v>
      </c>
      <c r="AB68" s="111">
        <f t="shared" si="49"/>
        <v>1.9047619047619047</v>
      </c>
      <c r="AC68" s="111">
        <f t="shared" si="49"/>
        <v>1.4285714285714286</v>
      </c>
      <c r="AD68" s="112">
        <f t="shared" si="49"/>
        <v>1.4285714285714286</v>
      </c>
      <c r="AE68" s="111">
        <f t="shared" si="49"/>
        <v>1.2820512820512822</v>
      </c>
      <c r="AF68" s="111">
        <f t="shared" si="49"/>
        <v>1.2820512820512822</v>
      </c>
      <c r="AG68" s="111">
        <f t="shared" si="49"/>
        <v>1.4534883720930234</v>
      </c>
      <c r="AH68" s="111">
        <f t="shared" si="49"/>
        <v>1.4534883720930234</v>
      </c>
      <c r="AI68" s="111">
        <f t="shared" si="49"/>
        <v>1.3679890560875514</v>
      </c>
      <c r="AJ68" s="111">
        <f t="shared" si="49"/>
        <v>1.3333333333333333</v>
      </c>
      <c r="AK68" s="111">
        <f t="shared" si="49"/>
        <v>1.408450704225352</v>
      </c>
      <c r="AL68" s="111">
        <f t="shared" si="49"/>
        <v>1.1627906976744187</v>
      </c>
      <c r="AM68" s="111">
        <f t="shared" si="49"/>
        <v>1.1121491169536011</v>
      </c>
      <c r="AN68" s="111">
        <f t="shared" si="49"/>
        <v>1.1121491169536011</v>
      </c>
      <c r="AO68" s="111">
        <f t="shared" si="49"/>
        <v>1.7006802721088436</v>
      </c>
      <c r="AP68" s="111">
        <f t="shared" si="49"/>
        <v>1.9685039370078741</v>
      </c>
      <c r="AQ68" s="111">
        <f t="shared" si="49"/>
        <v>1.9394127458205657</v>
      </c>
      <c r="AR68" s="111">
        <f t="shared" si="49"/>
        <v>1.893939393939394</v>
      </c>
      <c r="AS68" s="111">
        <f t="shared" si="49"/>
        <v>2.1994457396736022</v>
      </c>
      <c r="AT68" s="111">
        <f t="shared" si="49"/>
        <v>1.6576875259013675</v>
      </c>
      <c r="AU68" s="111">
        <f t="shared" si="49"/>
        <v>1.6576875259013675</v>
      </c>
      <c r="AV68" s="111">
        <f t="shared" si="49"/>
        <v>1.5439246564767641</v>
      </c>
      <c r="AW68" s="111">
        <f t="shared" si="49"/>
        <v>1.5439246564767641</v>
      </c>
      <c r="AX68" s="111">
        <f t="shared" si="49"/>
        <v>1.5439246564767641</v>
      </c>
      <c r="AY68" s="111">
        <f t="shared" si="49"/>
        <v>1.5439246564767641</v>
      </c>
      <c r="AZ68" s="111">
        <f t="shared" si="49"/>
        <v>1.5439246564767641</v>
      </c>
      <c r="BA68" s="111">
        <f t="shared" si="49"/>
        <v>1.5439246564767641</v>
      </c>
      <c r="BB68" s="111">
        <f t="shared" si="49"/>
        <v>1.5439246564767641</v>
      </c>
      <c r="BC68" s="111">
        <f t="shared" si="49"/>
        <v>2.0161290322580645</v>
      </c>
      <c r="BD68" s="111">
        <f t="shared" si="49"/>
        <v>1.5439246564767641</v>
      </c>
      <c r="BE68" s="111">
        <f t="shared" si="49"/>
        <v>2.0161290322580645</v>
      </c>
      <c r="BF68" s="111">
        <f t="shared" si="49"/>
        <v>2.0161290322580645</v>
      </c>
      <c r="BG68" s="111">
        <f t="shared" si="49"/>
        <v>1.5439246564767641</v>
      </c>
      <c r="BH68" s="111">
        <f t="shared" si="49"/>
        <v>2.0161290322580645</v>
      </c>
      <c r="BI68" s="111">
        <f t="shared" si="49"/>
        <v>1.5439246564767641</v>
      </c>
      <c r="BJ68" s="111">
        <f t="shared" si="49"/>
        <v>1.5439246564767641</v>
      </c>
      <c r="BK68" s="111">
        <f t="shared" si="49"/>
        <v>1.5439246564767641</v>
      </c>
      <c r="BL68" s="112">
        <f t="shared" si="49"/>
        <v>2.0661157024793391</v>
      </c>
      <c r="BM68" s="111">
        <f t="shared" si="49"/>
        <v>1.6666666666666667</v>
      </c>
      <c r="BN68" s="111">
        <f t="shared" ref="BN68:BS68" si="50">100/BN19</f>
        <v>2.0661157024793391</v>
      </c>
      <c r="BO68" s="111">
        <f t="shared" si="50"/>
        <v>2.1141649048625792</v>
      </c>
      <c r="BP68" s="111">
        <f t="shared" si="50"/>
        <v>2.1141649048625792</v>
      </c>
      <c r="BQ68" s="111">
        <f t="shared" si="50"/>
        <v>2.1141649048625792</v>
      </c>
      <c r="BR68" s="111">
        <f t="shared" si="50"/>
        <v>1.9685039370078741</v>
      </c>
      <c r="BS68" s="111">
        <f t="shared" si="50"/>
        <v>1.9685039370078741</v>
      </c>
      <c r="BT68" s="84"/>
      <c r="BU68" s="111">
        <f t="shared" ref="BU68:DK68" si="51">100/BU19</f>
        <v>1.9029495718363465</v>
      </c>
      <c r="BV68" s="111">
        <f t="shared" si="51"/>
        <v>1.9447685725398678</v>
      </c>
      <c r="BW68" s="111">
        <f t="shared" si="51"/>
        <v>2.1853146853146854</v>
      </c>
      <c r="BX68" s="111">
        <f>100/BX19</f>
        <v>2.0703933747412009</v>
      </c>
      <c r="BY68" s="111">
        <f>100/BY19</f>
        <v>2.0703933747412009</v>
      </c>
      <c r="BZ68" s="111">
        <f t="shared" si="51"/>
        <v>1.7956545160711079</v>
      </c>
      <c r="CA68" s="111">
        <f t="shared" si="51"/>
        <v>2.0703933747412009</v>
      </c>
      <c r="CB68" s="111">
        <f t="shared" si="51"/>
        <v>2.1739130434782608</v>
      </c>
      <c r="CC68" s="111">
        <f t="shared" si="51"/>
        <v>2.2172949002217295</v>
      </c>
      <c r="CD68" s="111">
        <f t="shared" si="51"/>
        <v>2.2172949002217295</v>
      </c>
      <c r="CE68" s="111">
        <f t="shared" si="51"/>
        <v>2.2899015342340276</v>
      </c>
      <c r="CF68" s="113">
        <f t="shared" si="51"/>
        <v>2.4154589371980677</v>
      </c>
      <c r="CG68" s="113">
        <f t="shared" si="51"/>
        <v>2.4142926122646062</v>
      </c>
      <c r="CH68" s="113">
        <f t="shared" si="51"/>
        <v>1</v>
      </c>
      <c r="CI68" s="111">
        <f t="shared" si="51"/>
        <v>0.83333333333333337</v>
      </c>
      <c r="CJ68" s="111">
        <f t="shared" si="51"/>
        <v>0.4</v>
      </c>
      <c r="CK68" s="111">
        <f t="shared" si="51"/>
        <v>0.35714285714285715</v>
      </c>
      <c r="CL68" s="111">
        <f t="shared" si="51"/>
        <v>0.64102564102564108</v>
      </c>
      <c r="CM68" s="111">
        <f t="shared" si="51"/>
        <v>0.8928571428571429</v>
      </c>
      <c r="CN68" s="111">
        <f t="shared" si="51"/>
        <v>0.98425196850393704</v>
      </c>
      <c r="CO68" s="111">
        <f t="shared" si="51"/>
        <v>0.75757575757575757</v>
      </c>
      <c r="CP68" s="111">
        <f t="shared" si="51"/>
        <v>1.3123359580052494</v>
      </c>
      <c r="CQ68" s="111">
        <f t="shared" si="51"/>
        <v>1.1363636363636365</v>
      </c>
      <c r="CR68" s="111">
        <f t="shared" si="51"/>
        <v>0.9569377990430622</v>
      </c>
      <c r="CS68" s="111">
        <f t="shared" si="51"/>
        <v>1.0604453870625663</v>
      </c>
      <c r="CT68" s="111">
        <f t="shared" si="51"/>
        <v>1.7241379310344827</v>
      </c>
      <c r="CU68" s="111">
        <f t="shared" si="51"/>
        <v>1.3422818791946309</v>
      </c>
      <c r="CV68" s="111">
        <f t="shared" si="51"/>
        <v>1.2820512820512822</v>
      </c>
      <c r="CW68" s="111">
        <f t="shared" si="51"/>
        <v>0.89984702600557909</v>
      </c>
      <c r="CX68" s="111">
        <f t="shared" si="51"/>
        <v>1.3693940431359122</v>
      </c>
      <c r="CY68" s="111">
        <f t="shared" si="51"/>
        <v>3.9840637450199199</v>
      </c>
      <c r="CZ68" s="111">
        <f t="shared" si="51"/>
        <v>1.25</v>
      </c>
      <c r="DA68" s="111">
        <f t="shared" si="51"/>
        <v>2.0876826722338206</v>
      </c>
      <c r="DB68" s="111">
        <f t="shared" si="51"/>
        <v>1.7761989342806395</v>
      </c>
      <c r="DC68" s="111">
        <f t="shared" si="51"/>
        <v>1.4947683109118086</v>
      </c>
      <c r="DD68" s="111">
        <f t="shared" si="51"/>
        <v>1.2195121951219512</v>
      </c>
      <c r="DE68" s="111">
        <f t="shared" si="51"/>
        <v>1.1774402449075709</v>
      </c>
      <c r="DF68" s="111">
        <f t="shared" si="51"/>
        <v>2.5157232704402515</v>
      </c>
      <c r="DG68" s="111">
        <f t="shared" si="51"/>
        <v>2.4539877300613497</v>
      </c>
      <c r="DH68" s="111">
        <f t="shared" si="51"/>
        <v>2.5157232704402515</v>
      </c>
      <c r="DI68" s="111">
        <f t="shared" si="51"/>
        <v>1.1627906976744187</v>
      </c>
      <c r="DJ68" s="111">
        <f t="shared" si="51"/>
        <v>2.4679170779861797</v>
      </c>
      <c r="DK68" s="111">
        <f t="shared" si="51"/>
        <v>1.9920318725099599</v>
      </c>
    </row>
    <row r="69" spans="1:116" s="46" customFormat="1" ht="15" thickBot="1" x14ac:dyDescent="0.4">
      <c r="A69" s="46" t="s">
        <v>425</v>
      </c>
      <c r="B69" s="114">
        <f t="shared" ref="B69:BM69" si="52">B17*B23</f>
        <v>0</v>
      </c>
      <c r="C69" s="114">
        <f t="shared" si="52"/>
        <v>360</v>
      </c>
      <c r="D69" s="114">
        <f t="shared" si="52"/>
        <v>0</v>
      </c>
      <c r="E69" s="114">
        <f t="shared" si="52"/>
        <v>270</v>
      </c>
      <c r="F69" s="114">
        <f t="shared" si="52"/>
        <v>324</v>
      </c>
      <c r="G69" s="114">
        <f t="shared" si="52"/>
        <v>244.49999999999997</v>
      </c>
      <c r="H69" s="114">
        <f t="shared" si="52"/>
        <v>312</v>
      </c>
      <c r="I69" s="114">
        <f t="shared" si="52"/>
        <v>714</v>
      </c>
      <c r="J69" s="115">
        <f t="shared" si="52"/>
        <v>710.40000000000009</v>
      </c>
      <c r="K69" s="114">
        <f t="shared" si="52"/>
        <v>624</v>
      </c>
      <c r="L69" s="114">
        <f t="shared" si="52"/>
        <v>504</v>
      </c>
      <c r="M69" s="114">
        <f>M17*M23</f>
        <v>0</v>
      </c>
      <c r="N69" s="114">
        <f t="shared" si="52"/>
        <v>650</v>
      </c>
      <c r="O69" s="114">
        <f>O17*O23</f>
        <v>0</v>
      </c>
      <c r="P69" s="114">
        <f t="shared" si="52"/>
        <v>0</v>
      </c>
      <c r="Q69" s="114">
        <f t="shared" si="52"/>
        <v>0</v>
      </c>
      <c r="R69" s="114">
        <f t="shared" si="52"/>
        <v>576</v>
      </c>
      <c r="S69" s="114">
        <f t="shared" si="52"/>
        <v>676</v>
      </c>
      <c r="T69" s="114">
        <f t="shared" si="52"/>
        <v>540</v>
      </c>
      <c r="U69" s="114">
        <f t="shared" si="52"/>
        <v>600</v>
      </c>
      <c r="V69" s="114">
        <f t="shared" si="52"/>
        <v>490.2</v>
      </c>
      <c r="W69" s="114">
        <f t="shared" si="52"/>
        <v>827.99999999999989</v>
      </c>
      <c r="X69" s="114">
        <f t="shared" si="52"/>
        <v>619.5</v>
      </c>
      <c r="Y69" s="114">
        <f t="shared" si="52"/>
        <v>396</v>
      </c>
      <c r="Z69" s="114">
        <f t="shared" si="52"/>
        <v>412.2</v>
      </c>
      <c r="AA69" s="114">
        <f t="shared" si="52"/>
        <v>650</v>
      </c>
      <c r="AB69" s="114">
        <f t="shared" si="52"/>
        <v>420</v>
      </c>
      <c r="AC69" s="114">
        <f t="shared" si="52"/>
        <v>650</v>
      </c>
      <c r="AD69" s="115">
        <f t="shared" si="52"/>
        <v>650</v>
      </c>
      <c r="AE69" s="114">
        <f t="shared" si="52"/>
        <v>696</v>
      </c>
      <c r="AF69" s="114">
        <f t="shared" si="52"/>
        <v>742.40000000000009</v>
      </c>
      <c r="AG69" s="114">
        <f t="shared" si="52"/>
        <v>1100</v>
      </c>
      <c r="AH69" s="114">
        <f t="shared" si="52"/>
        <v>1100</v>
      </c>
      <c r="AI69" s="114">
        <f t="shared" si="52"/>
        <v>880.6</v>
      </c>
      <c r="AJ69" s="114">
        <f t="shared" si="52"/>
        <v>944</v>
      </c>
      <c r="AK69" s="114">
        <f t="shared" si="52"/>
        <v>588</v>
      </c>
      <c r="AL69" s="114">
        <f t="shared" si="52"/>
        <v>690</v>
      </c>
      <c r="AM69" s="114">
        <f t="shared" si="52"/>
        <v>679.80000000000007</v>
      </c>
      <c r="AN69" s="114">
        <f t="shared" si="52"/>
        <v>785.4</v>
      </c>
      <c r="AO69" s="114">
        <f t="shared" si="52"/>
        <v>588</v>
      </c>
      <c r="AP69" s="114">
        <f t="shared" si="52"/>
        <v>851.19999999999993</v>
      </c>
      <c r="AQ69" s="114">
        <f t="shared" si="52"/>
        <v>660</v>
      </c>
      <c r="AR69" s="114">
        <f t="shared" si="52"/>
        <v>686</v>
      </c>
      <c r="AS69" s="114">
        <f t="shared" si="52"/>
        <v>720</v>
      </c>
      <c r="AT69" s="114">
        <f t="shared" si="52"/>
        <v>0</v>
      </c>
      <c r="AU69" s="114">
        <f t="shared" si="52"/>
        <v>0</v>
      </c>
      <c r="AV69" s="114">
        <f t="shared" si="52"/>
        <v>352</v>
      </c>
      <c r="AW69" s="114">
        <f t="shared" si="52"/>
        <v>352</v>
      </c>
      <c r="AX69" s="114">
        <f t="shared" si="52"/>
        <v>352</v>
      </c>
      <c r="AY69" s="114">
        <f t="shared" si="52"/>
        <v>352</v>
      </c>
      <c r="AZ69" s="114">
        <f t="shared" si="52"/>
        <v>352</v>
      </c>
      <c r="BA69" s="114">
        <f t="shared" si="52"/>
        <v>352</v>
      </c>
      <c r="BB69" s="114">
        <f t="shared" si="52"/>
        <v>368</v>
      </c>
      <c r="BC69" s="114">
        <f t="shared" si="52"/>
        <v>230</v>
      </c>
      <c r="BD69" s="114">
        <f t="shared" si="52"/>
        <v>368</v>
      </c>
      <c r="BE69" s="114">
        <f t="shared" si="52"/>
        <v>230</v>
      </c>
      <c r="BF69" s="114">
        <f t="shared" si="52"/>
        <v>230</v>
      </c>
      <c r="BG69" s="114">
        <f t="shared" si="52"/>
        <v>368</v>
      </c>
      <c r="BH69" s="114">
        <f t="shared" si="52"/>
        <v>232</v>
      </c>
      <c r="BI69" s="114">
        <f t="shared" si="52"/>
        <v>384</v>
      </c>
      <c r="BJ69" s="114">
        <f t="shared" si="52"/>
        <v>384</v>
      </c>
      <c r="BK69" s="114">
        <f t="shared" si="52"/>
        <v>384</v>
      </c>
      <c r="BL69" s="115">
        <f t="shared" si="52"/>
        <v>247</v>
      </c>
      <c r="BM69" s="114">
        <f t="shared" si="52"/>
        <v>268</v>
      </c>
      <c r="BN69" s="114">
        <f t="shared" ref="BN69:CE69" si="53">BN17*BN23</f>
        <v>247</v>
      </c>
      <c r="BO69" s="114">
        <f t="shared" si="53"/>
        <v>220.39999999999998</v>
      </c>
      <c r="BP69" s="114">
        <f t="shared" si="53"/>
        <v>226.2</v>
      </c>
      <c r="BQ69" s="114">
        <f t="shared" si="53"/>
        <v>246.5</v>
      </c>
      <c r="BR69" s="114">
        <f t="shared" si="53"/>
        <v>236.8</v>
      </c>
      <c r="BS69" s="114">
        <f t="shared" si="53"/>
        <v>236.8</v>
      </c>
      <c r="BT69" s="115">
        <f t="shared" si="53"/>
        <v>300.8</v>
      </c>
      <c r="BU69" s="114">
        <f t="shared" si="53"/>
        <v>384</v>
      </c>
      <c r="BV69" s="114">
        <f t="shared" si="53"/>
        <v>384</v>
      </c>
      <c r="BW69" s="114">
        <f t="shared" si="53"/>
        <v>375</v>
      </c>
      <c r="BX69" s="114">
        <f t="shared" si="53"/>
        <v>240</v>
      </c>
      <c r="BY69" s="114">
        <f t="shared" si="53"/>
        <v>240</v>
      </c>
      <c r="BZ69" s="114">
        <f t="shared" si="53"/>
        <v>350</v>
      </c>
      <c r="CA69" s="114">
        <f t="shared" si="53"/>
        <v>240</v>
      </c>
      <c r="CB69" s="114">
        <f t="shared" si="53"/>
        <v>258</v>
      </c>
      <c r="CC69" s="114">
        <f t="shared" si="53"/>
        <v>279.5</v>
      </c>
      <c r="CD69" s="114">
        <f t="shared" si="53"/>
        <v>301</v>
      </c>
      <c r="CE69" s="114">
        <f t="shared" si="53"/>
        <v>322</v>
      </c>
      <c r="CF69" s="116">
        <f>CF17*CF23</f>
        <v>300</v>
      </c>
      <c r="CG69" s="116">
        <f>CG17*CG23</f>
        <v>300</v>
      </c>
      <c r="CH69" s="116">
        <f t="shared" ref="CH69:DD69" si="54">CH17*CH23</f>
        <v>0</v>
      </c>
      <c r="CI69" s="114">
        <f t="shared" si="54"/>
        <v>0</v>
      </c>
      <c r="CJ69" s="114">
        <f t="shared" si="54"/>
        <v>0</v>
      </c>
      <c r="CK69" s="114">
        <f t="shared" si="54"/>
        <v>0</v>
      </c>
      <c r="CL69" s="114">
        <f t="shared" si="54"/>
        <v>336</v>
      </c>
      <c r="CM69" s="114">
        <f t="shared" si="54"/>
        <v>396</v>
      </c>
      <c r="CN69" s="114">
        <f t="shared" si="54"/>
        <v>400</v>
      </c>
      <c r="CO69" s="114">
        <f t="shared" si="54"/>
        <v>522</v>
      </c>
      <c r="CP69" s="114">
        <f>CP17*CP23</f>
        <v>846</v>
      </c>
      <c r="CQ69" s="114">
        <f>CQ17*CQ23</f>
        <v>652.5</v>
      </c>
      <c r="CR69" s="114">
        <f t="shared" si="54"/>
        <v>972.00000000000011</v>
      </c>
      <c r="CS69" s="114">
        <f>CS17*CS23</f>
        <v>847</v>
      </c>
      <c r="CT69" s="114">
        <f>CT17*CT23</f>
        <v>391.44</v>
      </c>
      <c r="CU69" s="114">
        <f t="shared" si="54"/>
        <v>660</v>
      </c>
      <c r="CV69" s="114">
        <f>CV17*CV23</f>
        <v>915</v>
      </c>
      <c r="CW69" s="114">
        <f t="shared" si="54"/>
        <v>1022.4</v>
      </c>
      <c r="CX69" s="115">
        <f t="shared" si="54"/>
        <v>875</v>
      </c>
      <c r="CY69" s="115">
        <f>CY17*CY23</f>
        <v>599.19999999999993</v>
      </c>
      <c r="CZ69" s="115">
        <f t="shared" si="54"/>
        <v>440</v>
      </c>
      <c r="DA69" s="115">
        <f t="shared" si="54"/>
        <v>374.1</v>
      </c>
      <c r="DB69" s="115">
        <f t="shared" si="54"/>
        <v>351</v>
      </c>
      <c r="DC69" s="115">
        <f t="shared" si="54"/>
        <v>312.5</v>
      </c>
      <c r="DD69" s="115">
        <f t="shared" si="54"/>
        <v>552</v>
      </c>
      <c r="DE69" s="115">
        <f>DE17*DE23</f>
        <v>0</v>
      </c>
      <c r="DF69" s="115">
        <f>DF17*DF23</f>
        <v>239.4</v>
      </c>
      <c r="DG69" s="115">
        <f>DG17*DG23</f>
        <v>288.32</v>
      </c>
      <c r="DH69" s="115"/>
      <c r="DI69" s="115">
        <f>DI17*DI23</f>
        <v>588.80000000000007</v>
      </c>
      <c r="DJ69" s="115">
        <f>DJ17*DJ23</f>
        <v>156</v>
      </c>
      <c r="DK69" s="115">
        <f>DK17*DK23</f>
        <v>260</v>
      </c>
    </row>
    <row r="70" spans="1:116" x14ac:dyDescent="0.35">
      <c r="A70" s="6" t="s">
        <v>426</v>
      </c>
      <c r="E70" s="3"/>
      <c r="G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Y70" s="3"/>
      <c r="Z70" s="3"/>
      <c r="AA70" s="3"/>
      <c r="AC70" s="3"/>
      <c r="AE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M70" s="3"/>
      <c r="BN70" s="3"/>
      <c r="BO70" s="3"/>
      <c r="BP70" s="3"/>
      <c r="BQ70" s="3"/>
      <c r="BR70" s="3"/>
      <c r="BS70" s="3"/>
      <c r="BU70" s="3"/>
      <c r="BV70" s="3"/>
      <c r="BW70" s="3"/>
      <c r="BX70" s="3"/>
      <c r="BY70" s="3"/>
      <c r="BZ70" s="3"/>
      <c r="CB70" s="3"/>
      <c r="CC70" s="3"/>
      <c r="CD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X70" s="4"/>
      <c r="CY70" s="4"/>
      <c r="CZ70" s="4"/>
      <c r="DA70" s="4"/>
      <c r="DB70" s="4"/>
      <c r="DC70" s="4"/>
      <c r="DD70" s="4"/>
      <c r="DE70" s="4"/>
    </row>
    <row r="71" spans="1:116" x14ac:dyDescent="0.35">
      <c r="A71" s="84" t="s">
        <v>427</v>
      </c>
      <c r="B71" s="117">
        <f t="shared" ref="B71:BM71" si="55">1000*B49/B57</f>
        <v>6.9308317607780516</v>
      </c>
      <c r="C71" s="117">
        <f t="shared" si="55"/>
        <v>7.9823109567901227</v>
      </c>
      <c r="D71" s="117">
        <f t="shared" si="55"/>
        <v>10.197089625965251</v>
      </c>
      <c r="E71" s="118">
        <f t="shared" si="55"/>
        <v>18.414628099173552</v>
      </c>
      <c r="F71" s="117">
        <f t="shared" si="55"/>
        <v>20.336472222222223</v>
      </c>
      <c r="G71" s="118">
        <f t="shared" si="55"/>
        <v>23.107884954294942</v>
      </c>
      <c r="H71" s="118">
        <f t="shared" si="55"/>
        <v>38.302950919585598</v>
      </c>
      <c r="I71" s="118">
        <f t="shared" si="55"/>
        <v>56.253601577909272</v>
      </c>
      <c r="J71" s="119">
        <f t="shared" si="55"/>
        <v>54.313191110184235</v>
      </c>
      <c r="K71" s="118">
        <f t="shared" si="55"/>
        <v>71.95777542406374</v>
      </c>
      <c r="L71" s="118">
        <f t="shared" si="55"/>
        <v>95.381995437730566</v>
      </c>
      <c r="M71" s="118">
        <f>1000*M49/M57</f>
        <v>84.275526156535761</v>
      </c>
      <c r="N71" s="118">
        <f t="shared" si="55"/>
        <v>114.33711195358421</v>
      </c>
      <c r="O71" s="118">
        <f>1000*O49/O57</f>
        <v>79.376546717171721</v>
      </c>
      <c r="P71" s="118">
        <f t="shared" si="55"/>
        <v>64.988291666666669</v>
      </c>
      <c r="Q71" s="118">
        <f t="shared" si="55"/>
        <v>79.376546717171721</v>
      </c>
      <c r="R71" s="118">
        <f t="shared" si="55"/>
        <v>81.78798611111111</v>
      </c>
      <c r="S71" s="118">
        <f t="shared" si="55"/>
        <v>79.860023668639073</v>
      </c>
      <c r="T71" s="118">
        <f t="shared" si="55"/>
        <v>76.886473429951693</v>
      </c>
      <c r="U71" s="118">
        <f t="shared" si="55"/>
        <v>87.769301470588218</v>
      </c>
      <c r="V71" s="117">
        <f t="shared" si="55"/>
        <v>92.126148942622862</v>
      </c>
      <c r="W71" s="117">
        <f t="shared" si="55"/>
        <v>86.54703267973855</v>
      </c>
      <c r="X71" s="117">
        <f t="shared" si="55"/>
        <v>96.77094151377166</v>
      </c>
      <c r="Y71" s="118">
        <f t="shared" si="55"/>
        <v>158.02552270629792</v>
      </c>
      <c r="Z71" s="118">
        <f t="shared" si="55"/>
        <v>156.67487721308169</v>
      </c>
      <c r="AA71" s="118">
        <f t="shared" si="55"/>
        <v>183.1620732121624</v>
      </c>
      <c r="AB71" s="117">
        <f t="shared" si="55"/>
        <v>191.07786435786437</v>
      </c>
      <c r="AC71" s="118">
        <f t="shared" si="55"/>
        <v>233.17680907083403</v>
      </c>
      <c r="AD71" s="119">
        <f t="shared" si="55"/>
        <v>283.19154492950565</v>
      </c>
      <c r="AE71" s="118">
        <f t="shared" si="55"/>
        <v>90.686609686609685</v>
      </c>
      <c r="AF71" s="117">
        <f t="shared" si="55"/>
        <v>94.213311174422287</v>
      </c>
      <c r="AG71" s="118">
        <f t="shared" si="55"/>
        <v>101.32700015702507</v>
      </c>
      <c r="AH71" s="118">
        <f t="shared" si="55"/>
        <v>114.5435653948979</v>
      </c>
      <c r="AI71" s="118">
        <f t="shared" si="55"/>
        <v>108.52031493648809</v>
      </c>
      <c r="AJ71" s="118">
        <f t="shared" si="55"/>
        <v>108.66970269589315</v>
      </c>
      <c r="AK71" s="118">
        <f t="shared" si="55"/>
        <v>111.69316243481651</v>
      </c>
      <c r="AL71" s="118">
        <f t="shared" si="55"/>
        <v>106.42783783510983</v>
      </c>
      <c r="AM71" s="118">
        <f t="shared" si="55"/>
        <v>88.17898660440693</v>
      </c>
      <c r="AN71" s="118">
        <f t="shared" si="55"/>
        <v>96.195258113898475</v>
      </c>
      <c r="AO71" s="118">
        <f t="shared" si="55"/>
        <v>130.02809680824853</v>
      </c>
      <c r="AP71" s="118">
        <f t="shared" si="55"/>
        <v>131.53509955056566</v>
      </c>
      <c r="AQ71" s="118">
        <f t="shared" si="55"/>
        <v>130.37974815344728</v>
      </c>
      <c r="AR71" s="118">
        <f t="shared" si="55"/>
        <v>141.01199396504589</v>
      </c>
      <c r="AS71" s="118">
        <f t="shared" si="55"/>
        <v>141.61597508652864</v>
      </c>
      <c r="AT71" s="118">
        <f t="shared" si="55"/>
        <v>100.14763299399817</v>
      </c>
      <c r="AU71" s="118">
        <f t="shared" si="55"/>
        <v>110.16239629339799</v>
      </c>
      <c r="AV71" s="118">
        <f t="shared" si="55"/>
        <v>138.92946745261719</v>
      </c>
      <c r="AW71" s="118">
        <f t="shared" si="55"/>
        <v>143.95101446897684</v>
      </c>
      <c r="AX71" s="118">
        <f t="shared" si="55"/>
        <v>143.95101446897684</v>
      </c>
      <c r="AY71" s="118">
        <f t="shared" si="55"/>
        <v>150.64641049078972</v>
      </c>
      <c r="AZ71" s="118">
        <f t="shared" si="55"/>
        <v>150.64641049078972</v>
      </c>
      <c r="BA71" s="118">
        <f t="shared" si="55"/>
        <v>153.99410850169616</v>
      </c>
      <c r="BB71" s="118">
        <f t="shared" si="55"/>
        <v>153.99410850169616</v>
      </c>
      <c r="BC71" s="118">
        <f t="shared" si="55"/>
        <v>164.78371765793011</v>
      </c>
      <c r="BD71" s="118">
        <f t="shared" si="55"/>
        <v>155.6679575071494</v>
      </c>
      <c r="BE71" s="118">
        <f t="shared" si="55"/>
        <v>165.45221144153226</v>
      </c>
      <c r="BF71" s="118">
        <f t="shared" si="55"/>
        <v>165.78645833333334</v>
      </c>
      <c r="BG71" s="118">
        <f t="shared" si="55"/>
        <v>159.01565551805581</v>
      </c>
      <c r="BH71" s="118">
        <f t="shared" si="55"/>
        <v>171.46865549395162</v>
      </c>
      <c r="BI71" s="118">
        <f t="shared" si="55"/>
        <v>162.36335352896225</v>
      </c>
      <c r="BJ71" s="118">
        <f t="shared" si="55"/>
        <v>164.03720253441548</v>
      </c>
      <c r="BK71" s="118">
        <f t="shared" si="55"/>
        <v>172.40644756168157</v>
      </c>
      <c r="BL71" s="119">
        <f t="shared" si="55"/>
        <v>374.22401258291023</v>
      </c>
      <c r="BM71" s="118">
        <f t="shared" si="55"/>
        <v>493.4021563541059</v>
      </c>
      <c r="BN71" s="118">
        <f t="shared" ref="BN71:CE71" si="56">1000*BN49/BN57</f>
        <v>394.27172754270902</v>
      </c>
      <c r="BO71" s="118">
        <f t="shared" si="56"/>
        <v>533.11015750801039</v>
      </c>
      <c r="BP71" s="118">
        <f t="shared" si="56"/>
        <v>559.13180474557294</v>
      </c>
      <c r="BQ71" s="118">
        <f t="shared" si="56"/>
        <v>592.49289094757603</v>
      </c>
      <c r="BR71" s="118">
        <f t="shared" si="56"/>
        <v>801.85888677070318</v>
      </c>
      <c r="BS71" s="118">
        <f t="shared" si="56"/>
        <v>665.98463467182773</v>
      </c>
      <c r="BT71" s="119">
        <f t="shared" si="56"/>
        <v>452.46795280216639</v>
      </c>
      <c r="BU71" s="118">
        <f t="shared" si="56"/>
        <v>183.77944130983366</v>
      </c>
      <c r="BV71" s="118">
        <f t="shared" si="56"/>
        <v>191.81700566440549</v>
      </c>
      <c r="BW71" s="118">
        <f t="shared" si="56"/>
        <v>207.25096405651959</v>
      </c>
      <c r="BX71" s="118">
        <f t="shared" si="56"/>
        <v>217.3873504715896</v>
      </c>
      <c r="BY71" s="118">
        <f t="shared" si="56"/>
        <v>225.11032213308027</v>
      </c>
      <c r="BZ71" s="118">
        <f t="shared" si="56"/>
        <v>208.62479798886696</v>
      </c>
      <c r="CA71" s="118">
        <f t="shared" si="56"/>
        <v>220.24771034621577</v>
      </c>
      <c r="CB71" s="118">
        <f t="shared" si="56"/>
        <v>225.61783653518003</v>
      </c>
      <c r="CC71" s="118">
        <f t="shared" si="56"/>
        <v>233.48345830940693</v>
      </c>
      <c r="CD71" s="118">
        <f t="shared" si="56"/>
        <v>243.48989223695295</v>
      </c>
      <c r="CE71" s="118">
        <f t="shared" si="56"/>
        <v>250.12962018772058</v>
      </c>
      <c r="CF71" s="120">
        <f>1000*CF49/CF57</f>
        <v>265.29837837157811</v>
      </c>
      <c r="CG71" s="120">
        <f>1000*CG49/CG57</f>
        <v>309.19854916103327</v>
      </c>
      <c r="CH71" s="121">
        <f t="shared" ref="CH71:DJ71" si="57">1000*CH49/CH57</f>
        <v>2.6525833333333333</v>
      </c>
      <c r="CI71" s="122">
        <f t="shared" si="57"/>
        <v>3.3157291666666664</v>
      </c>
      <c r="CJ71" s="118">
        <f t="shared" si="57"/>
        <v>21.390432000000001</v>
      </c>
      <c r="CK71" s="118">
        <f t="shared" si="57"/>
        <v>23.091685267857144</v>
      </c>
      <c r="CL71" s="118">
        <f t="shared" si="57"/>
        <v>30.184152632377483</v>
      </c>
      <c r="CM71" s="118">
        <f t="shared" si="57"/>
        <v>36.997147083685547</v>
      </c>
      <c r="CN71" s="118">
        <f t="shared" si="57"/>
        <v>42.021564051474812</v>
      </c>
      <c r="CO71" s="118">
        <f t="shared" si="57"/>
        <v>42.054167977351369</v>
      </c>
      <c r="CP71" s="118">
        <f>1000*CP49/CP57</f>
        <v>192.81757605777787</v>
      </c>
      <c r="CQ71" s="118">
        <f>1000*CQ49/CQ57</f>
        <v>68.488216420257942</v>
      </c>
      <c r="CR71" s="118">
        <f t="shared" si="57"/>
        <v>75.54166304504858</v>
      </c>
      <c r="CS71" s="118">
        <f>1000*CS49/CS57</f>
        <v>98.393623953827415</v>
      </c>
      <c r="CT71" s="118">
        <f>1000*CT49/CT57</f>
        <v>183.56205381196119</v>
      </c>
      <c r="CU71" s="117">
        <f t="shared" si="57"/>
        <v>72.322951621923949</v>
      </c>
      <c r="CV71" s="117">
        <f>1000*CV49/CV57</f>
        <v>120.27380715420712</v>
      </c>
      <c r="CW71" s="118">
        <f t="shared" si="57"/>
        <v>96.894762430770086</v>
      </c>
      <c r="CX71" s="119">
        <f t="shared" si="57"/>
        <v>118.27985872373819</v>
      </c>
      <c r="CY71" s="119">
        <f>1000*CY49/CY57</f>
        <v>263.24346257106077</v>
      </c>
      <c r="CZ71" s="119">
        <f t="shared" si="57"/>
        <v>150.52099567153974</v>
      </c>
      <c r="DA71" s="119">
        <f t="shared" si="57"/>
        <v>218.53526487114456</v>
      </c>
      <c r="DB71" s="119">
        <f t="shared" si="57"/>
        <v>166.99606650840926</v>
      </c>
      <c r="DC71" s="119">
        <f t="shared" si="57"/>
        <v>177.80168098689052</v>
      </c>
      <c r="DD71" s="119">
        <f t="shared" si="57"/>
        <v>147.87443622757507</v>
      </c>
      <c r="DE71" s="119">
        <f t="shared" si="57"/>
        <v>125.46747641540843</v>
      </c>
      <c r="DF71" s="119">
        <f t="shared" si="57"/>
        <v>314.75885309842073</v>
      </c>
      <c r="DG71" s="119">
        <f t="shared" si="57"/>
        <v>317.19520681689335</v>
      </c>
      <c r="DH71" s="119">
        <f t="shared" si="57"/>
        <v>312.50759772526641</v>
      </c>
      <c r="DI71" s="119">
        <f t="shared" si="57"/>
        <v>86.576700793640825</v>
      </c>
      <c r="DJ71" s="119">
        <f t="shared" si="57"/>
        <v>313.25658353404884</v>
      </c>
      <c r="DK71" s="119">
        <f>1000*DK49/DK57</f>
        <v>207.188866671407</v>
      </c>
      <c r="DL71" s="107"/>
    </row>
    <row r="72" spans="1:116" x14ac:dyDescent="0.35">
      <c r="A72" s="4" t="s">
        <v>428</v>
      </c>
      <c r="B72" s="106"/>
      <c r="C72" s="106"/>
      <c r="D72" s="106"/>
      <c r="E72" s="108"/>
      <c r="F72" s="106"/>
      <c r="G72" s="108">
        <f>100*(G50-G52)/G50</f>
        <v>48.387096774193552</v>
      </c>
      <c r="H72" s="108"/>
      <c r="I72" s="108"/>
      <c r="J72" s="107"/>
      <c r="K72" s="108"/>
      <c r="L72" s="108"/>
      <c r="M72" s="108"/>
      <c r="N72" s="108"/>
      <c r="O72" s="108"/>
      <c r="P72" s="108">
        <f>100*(P50-P52)/P50</f>
        <v>42.307692307692307</v>
      </c>
      <c r="Q72" s="108"/>
      <c r="R72" s="108"/>
      <c r="S72" s="108">
        <f>100*(S50-S52)/S50</f>
        <v>33.035714285714285</v>
      </c>
      <c r="T72" s="108"/>
      <c r="U72" s="108"/>
      <c r="V72" s="106">
        <f>100*(V50-V52)/V50</f>
        <v>45.454545454545453</v>
      </c>
      <c r="W72" s="106">
        <f>100*(W50-W52)/W50</f>
        <v>50</v>
      </c>
      <c r="X72" s="106">
        <f>100*(X50-X52)/X50</f>
        <v>65.517241379310349</v>
      </c>
      <c r="Y72" s="108">
        <f>100*(Y50-Y52)/Y50</f>
        <v>36.25</v>
      </c>
      <c r="Z72" s="108">
        <f>100*(Z50-Z52)/Z50</f>
        <v>23.611111111111111</v>
      </c>
      <c r="AA72" s="108"/>
      <c r="AB72" s="106"/>
      <c r="AC72" s="108"/>
      <c r="AD72" s="107"/>
      <c r="AE72" s="106">
        <f>100*(AE50-AE52)/AE50</f>
        <v>31.944444444444443</v>
      </c>
      <c r="AF72" s="106">
        <f>100*(AF50-AF52)/AF50</f>
        <v>24</v>
      </c>
      <c r="AG72" s="108">
        <f>100*(AG50-AG52)/AG50</f>
        <v>23.636363636363637</v>
      </c>
      <c r="AH72" s="108">
        <f>100*(AH50-AH52)/AH50</f>
        <v>24.117647058823529</v>
      </c>
      <c r="AI72" s="108"/>
      <c r="AJ72" s="108">
        <f>100*(AJ50-AJ52)/AJ50</f>
        <v>14.666666666666666</v>
      </c>
      <c r="AK72" s="108"/>
      <c r="AL72" s="108">
        <f t="shared" ref="AL72:AQ72" si="58">100*(AL50-AL52)/AL50</f>
        <v>16.216216216216218</v>
      </c>
      <c r="AM72" s="108">
        <f t="shared" si="58"/>
        <v>25.925925925925927</v>
      </c>
      <c r="AN72" s="108">
        <f t="shared" si="58"/>
        <v>26.470588235294116</v>
      </c>
      <c r="AO72" s="108">
        <f t="shared" si="58"/>
        <v>21.05263157894737</v>
      </c>
      <c r="AP72" s="108">
        <f t="shared" si="58"/>
        <v>13.636363636363637</v>
      </c>
      <c r="AQ72" s="108">
        <f t="shared" si="58"/>
        <v>15.789473684210526</v>
      </c>
      <c r="AR72" s="108"/>
      <c r="AS72" s="108">
        <f>100*(AS50-AS52)/AS50</f>
        <v>22.33009708737864</v>
      </c>
      <c r="AT72" s="108">
        <f>100*(AT50-AT52)/AT50</f>
        <v>18.75</v>
      </c>
      <c r="AU72" s="108"/>
      <c r="AV72" s="108">
        <f>100*(AV50-AV52)/AV50</f>
        <v>10.526315789473685</v>
      </c>
      <c r="AW72" s="108"/>
      <c r="AX72" s="108"/>
      <c r="AY72" s="108"/>
      <c r="AZ72" s="108"/>
      <c r="BA72" s="108"/>
      <c r="BB72" s="108"/>
      <c r="BC72" s="108">
        <f t="shared" ref="BC72" si="59">100*(BC50-BC52)/BC50</f>
        <v>20.491803278688526</v>
      </c>
      <c r="BD72" s="108"/>
      <c r="BE72" s="108"/>
      <c r="BF72" s="108">
        <f>100*(BF50-BF52)/BF50</f>
        <v>26</v>
      </c>
      <c r="BG72" s="108"/>
      <c r="BH72" s="108">
        <f>100*(BH50-BH52)/BH50</f>
        <v>25.78125</v>
      </c>
      <c r="BI72" s="108"/>
      <c r="BJ72" s="108"/>
      <c r="BK72" s="108"/>
      <c r="BL72" s="107"/>
      <c r="BM72" s="108"/>
      <c r="BN72" s="108"/>
      <c r="BO72" s="108"/>
      <c r="BP72" s="108"/>
      <c r="BQ72" s="108">
        <f>100*(BQ50-BQ52)/BQ50</f>
        <v>100</v>
      </c>
      <c r="BR72" s="108"/>
      <c r="BS72" s="108">
        <f>100*(BS50-BS52)/BS50</f>
        <v>20.081967213114755</v>
      </c>
      <c r="BT72" s="107">
        <f>100*(BT50-BT52)/BT50</f>
        <v>20</v>
      </c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9">
        <f>100*(CF50-CF52)/CF50</f>
        <v>11.428571428571429</v>
      </c>
      <c r="CH72" s="109"/>
      <c r="CI72" s="108"/>
      <c r="CJ72" s="108"/>
      <c r="CK72" s="108"/>
      <c r="CL72" s="108"/>
      <c r="CM72" s="108"/>
      <c r="CN72" s="108"/>
      <c r="CO72" s="108">
        <f t="shared" ref="CO72:DD72" si="60">100*(CO50-CO52)/CO50</f>
        <v>33.333333333333336</v>
      </c>
      <c r="CP72" s="108"/>
      <c r="CQ72" s="108">
        <f>100*(CQ50-CQ52)/CQ50</f>
        <v>22.033898305084747</v>
      </c>
      <c r="CR72" s="108"/>
      <c r="CS72" s="108">
        <f>100*(CS50-CS52)/CS50</f>
        <v>11.111111111111111</v>
      </c>
      <c r="CT72" s="108">
        <f>100*(CT50-CT52)/CT50</f>
        <v>15.151515151515152</v>
      </c>
      <c r="CU72" s="108"/>
      <c r="CV72" s="108"/>
      <c r="CW72" s="108">
        <f t="shared" si="60"/>
        <v>19.402985074626866</v>
      </c>
      <c r="CX72" s="107">
        <f t="shared" si="60"/>
        <v>22.093023255813954</v>
      </c>
      <c r="CY72" s="107">
        <f>100*(CY50-CY52)/CY50</f>
        <v>2.5</v>
      </c>
      <c r="CZ72" s="107">
        <f t="shared" si="60"/>
        <v>13.513513513513514</v>
      </c>
      <c r="DA72" s="107">
        <f t="shared" si="60"/>
        <v>18.055555555555557</v>
      </c>
      <c r="DB72" s="107">
        <f t="shared" si="60"/>
        <v>20</v>
      </c>
      <c r="DC72" s="107">
        <f t="shared" si="60"/>
        <v>17.391304347826086</v>
      </c>
      <c r="DD72" s="107">
        <f t="shared" si="60"/>
        <v>16.666666666666668</v>
      </c>
      <c r="DE72" s="107">
        <f>100*(DE50-DE52)/DE50</f>
        <v>18.75</v>
      </c>
      <c r="DF72" s="107">
        <f>100*(DF50-DF52)/DF50</f>
        <v>11.688311688311689</v>
      </c>
      <c r="DG72" s="107">
        <f>100*(DG50-DG52)/DG50</f>
        <v>7.4927953890489913</v>
      </c>
      <c r="DH72" s="107"/>
      <c r="DI72" s="107">
        <f>100*(DI50-DI52)/DI50</f>
        <v>8</v>
      </c>
      <c r="DJ72" s="107"/>
      <c r="DK72" s="107"/>
      <c r="DL72" s="107"/>
    </row>
    <row r="73" spans="1:116" s="35" customFormat="1" x14ac:dyDescent="0.35">
      <c r="A73" s="84" t="s">
        <v>429</v>
      </c>
      <c r="B73" s="123">
        <f>B19*B50/30000</f>
        <v>6</v>
      </c>
      <c r="C73" s="123">
        <f t="shared" ref="C73:CD73" si="61">C19*C50/30000</f>
        <v>8.5333333333333332</v>
      </c>
      <c r="D73" s="123">
        <f t="shared" si="61"/>
        <v>9.6</v>
      </c>
      <c r="E73" s="122">
        <f>E19*E50/30000</f>
        <v>14.666666666666666</v>
      </c>
      <c r="F73" s="123">
        <f t="shared" si="61"/>
        <v>15</v>
      </c>
      <c r="G73" s="122">
        <f t="shared" si="61"/>
        <v>17.05</v>
      </c>
      <c r="H73" s="122">
        <f t="shared" si="61"/>
        <v>16.642291666666665</v>
      </c>
      <c r="I73" s="122">
        <f t="shared" si="61"/>
        <v>16.666666666666668</v>
      </c>
      <c r="J73" s="124">
        <f t="shared" si="61"/>
        <v>15.666666666666666</v>
      </c>
      <c r="K73" s="122">
        <f t="shared" si="61"/>
        <v>15.583333333333334</v>
      </c>
      <c r="L73" s="122">
        <f t="shared" si="61"/>
        <v>18.666666666666668</v>
      </c>
      <c r="M73" s="122">
        <f>M19*M50/30000</f>
        <v>18.186666666666667</v>
      </c>
      <c r="N73" s="122">
        <f t="shared" si="61"/>
        <v>20.266666666666666</v>
      </c>
      <c r="O73" s="122">
        <f>O19*O50/30000</f>
        <v>16.133333333333333</v>
      </c>
      <c r="P73" s="122">
        <f t="shared" si="61"/>
        <v>17.333333333333332</v>
      </c>
      <c r="Q73" s="122">
        <f t="shared" si="61"/>
        <v>16.133333333333333</v>
      </c>
      <c r="R73" s="122">
        <f t="shared" si="61"/>
        <v>18.333333333333332</v>
      </c>
      <c r="S73" s="122">
        <f t="shared" si="61"/>
        <v>18.666666666666668</v>
      </c>
      <c r="T73" s="122">
        <f t="shared" si="61"/>
        <v>18.333333333333332</v>
      </c>
      <c r="U73" s="122">
        <f t="shared" si="61"/>
        <v>18</v>
      </c>
      <c r="V73" s="123">
        <f t="shared" si="61"/>
        <v>18.7</v>
      </c>
      <c r="W73" s="123">
        <f t="shared" si="61"/>
        <v>14.166666666666666</v>
      </c>
      <c r="X73" s="123">
        <f t="shared" si="61"/>
        <v>19.72</v>
      </c>
      <c r="Y73" s="122">
        <f t="shared" si="61"/>
        <v>18.666666666666668</v>
      </c>
      <c r="Z73" s="122">
        <f t="shared" si="61"/>
        <v>16.8</v>
      </c>
      <c r="AA73" s="122">
        <f t="shared" si="61"/>
        <v>17.5</v>
      </c>
      <c r="AB73" s="123">
        <f t="shared" si="61"/>
        <v>13.125</v>
      </c>
      <c r="AC73" s="122">
        <f t="shared" si="61"/>
        <v>19.833333333333332</v>
      </c>
      <c r="AD73" s="124">
        <f t="shared" si="61"/>
        <v>21.7</v>
      </c>
      <c r="AE73" s="122">
        <f t="shared" si="61"/>
        <v>18.72</v>
      </c>
      <c r="AF73" s="123">
        <f t="shared" si="61"/>
        <v>19.5</v>
      </c>
      <c r="AG73" s="122">
        <f t="shared" si="61"/>
        <v>18.920000000000002</v>
      </c>
      <c r="AH73" s="122">
        <f t="shared" si="61"/>
        <v>19.493333333333332</v>
      </c>
      <c r="AI73" s="122">
        <f t="shared" si="61"/>
        <v>19.980666666666668</v>
      </c>
      <c r="AJ73" s="122">
        <f t="shared" si="61"/>
        <v>18.75</v>
      </c>
      <c r="AK73" s="122">
        <f t="shared" si="61"/>
        <v>19.643333333333334</v>
      </c>
      <c r="AL73" s="122">
        <f t="shared" si="61"/>
        <v>21.213333333333335</v>
      </c>
      <c r="AM73" s="122">
        <f t="shared" si="61"/>
        <v>20.231100000000001</v>
      </c>
      <c r="AN73" s="122">
        <f t="shared" si="61"/>
        <v>20.380959999999998</v>
      </c>
      <c r="AO73" s="122">
        <f t="shared" si="61"/>
        <v>18.62</v>
      </c>
      <c r="AP73" s="122">
        <f t="shared" si="61"/>
        <v>18.626666666666665</v>
      </c>
      <c r="AQ73" s="122">
        <f t="shared" si="61"/>
        <v>16.327966666666665</v>
      </c>
      <c r="AR73" s="122">
        <f t="shared" si="61"/>
        <v>19.36</v>
      </c>
      <c r="AS73" s="122">
        <f t="shared" si="61"/>
        <v>15.609993333333334</v>
      </c>
      <c r="AT73" s="122">
        <f t="shared" si="61"/>
        <v>16.086666666666666</v>
      </c>
      <c r="AU73" s="122">
        <f t="shared" si="61"/>
        <v>16.890999999999998</v>
      </c>
      <c r="AV73" s="122">
        <f t="shared" si="61"/>
        <v>20.5105</v>
      </c>
      <c r="AW73" s="122">
        <f t="shared" si="61"/>
        <v>21.59</v>
      </c>
      <c r="AX73" s="122">
        <f t="shared" si="61"/>
        <v>21.59</v>
      </c>
      <c r="AY73" s="122">
        <f t="shared" si="61"/>
        <v>21.59</v>
      </c>
      <c r="AZ73" s="122">
        <f t="shared" si="61"/>
        <v>21.59</v>
      </c>
      <c r="BA73" s="122">
        <f t="shared" si="61"/>
        <v>22.129750000000001</v>
      </c>
      <c r="BB73" s="122">
        <f t="shared" si="61"/>
        <v>22.129750000000001</v>
      </c>
      <c r="BC73" s="122">
        <f t="shared" si="61"/>
        <v>20.170666666666666</v>
      </c>
      <c r="BD73" s="122">
        <f t="shared" si="61"/>
        <v>22.669499999999999</v>
      </c>
      <c r="BE73" s="122">
        <f t="shared" si="61"/>
        <v>20.170666666666666</v>
      </c>
      <c r="BF73" s="122">
        <f t="shared" si="61"/>
        <v>20.666666666666668</v>
      </c>
      <c r="BG73" s="122">
        <f t="shared" si="61"/>
        <v>23.209250000000001</v>
      </c>
      <c r="BH73" s="122">
        <f t="shared" si="61"/>
        <v>21.162666666666667</v>
      </c>
      <c r="BI73" s="122">
        <f t="shared" si="61"/>
        <v>23.3172</v>
      </c>
      <c r="BJ73" s="122">
        <f t="shared" si="61"/>
        <v>23.9649</v>
      </c>
      <c r="BK73" s="122">
        <f t="shared" si="61"/>
        <v>24.396699999999999</v>
      </c>
      <c r="BL73" s="124">
        <f t="shared" si="61"/>
        <v>17.746666666666666</v>
      </c>
      <c r="BM73" s="122">
        <f t="shared" si="61"/>
        <v>21</v>
      </c>
      <c r="BN73" s="122">
        <f t="shared" si="61"/>
        <v>17.746666666666666</v>
      </c>
      <c r="BO73" s="122">
        <f t="shared" si="61"/>
        <v>18.289333333333332</v>
      </c>
      <c r="BP73" s="122">
        <f t="shared" si="61"/>
        <v>18.604666666666667</v>
      </c>
      <c r="BQ73" s="122">
        <f t="shared" si="61"/>
        <v>18.920000000000002</v>
      </c>
      <c r="BR73" s="122">
        <f t="shared" si="61"/>
        <v>20.32</v>
      </c>
      <c r="BS73" s="122">
        <f t="shared" si="61"/>
        <v>20.658666666666665</v>
      </c>
      <c r="BT73" s="124">
        <f t="shared" si="61"/>
        <v>21.166666666666668</v>
      </c>
      <c r="BU73" s="122">
        <f t="shared" si="61"/>
        <v>22.421333333333333</v>
      </c>
      <c r="BV73" s="122">
        <f t="shared" si="61"/>
        <v>20.996500000000001</v>
      </c>
      <c r="BW73" s="122">
        <f t="shared" si="61"/>
        <v>21.049600000000002</v>
      </c>
      <c r="BX73" s="122">
        <f>BX19*BX50/30000</f>
        <v>22.861999999999998</v>
      </c>
      <c r="BY73" s="122">
        <f>BY19*BY50/30000</f>
        <v>22.379000000000001</v>
      </c>
      <c r="BZ73" s="122">
        <f t="shared" si="61"/>
        <v>25.6174</v>
      </c>
      <c r="CA73" s="122">
        <f t="shared" si="61"/>
        <v>23.506</v>
      </c>
      <c r="CB73" s="122">
        <f t="shared" si="61"/>
        <v>23.306666666666668</v>
      </c>
      <c r="CC73" s="122">
        <f t="shared" si="61"/>
        <v>24.053333333333335</v>
      </c>
      <c r="CD73" s="122">
        <f t="shared" si="61"/>
        <v>25.556666666666668</v>
      </c>
      <c r="CE73" s="122">
        <f>CE19*CE50/30000</f>
        <v>24.746333333333332</v>
      </c>
      <c r="CF73" s="121">
        <f>CF19*CF50/30000</f>
        <v>24.15</v>
      </c>
      <c r="CG73" s="121">
        <f>CG19*CG50/30000</f>
        <v>26.232666666666667</v>
      </c>
      <c r="CH73" s="121">
        <f t="shared" ref="CH73:DJ73" si="62">CH19*CH50/30000</f>
        <v>2</v>
      </c>
      <c r="CI73" s="122">
        <f t="shared" si="62"/>
        <v>3.2</v>
      </c>
      <c r="CJ73" s="122">
        <f t="shared" si="62"/>
        <v>20</v>
      </c>
      <c r="CK73" s="122">
        <f t="shared" si="62"/>
        <v>20.533333333333335</v>
      </c>
      <c r="CL73" s="122">
        <f t="shared" si="62"/>
        <v>15.08</v>
      </c>
      <c r="CM73" s="122">
        <f t="shared" si="62"/>
        <v>14.186666666666667</v>
      </c>
      <c r="CN73" s="122">
        <f t="shared" si="62"/>
        <v>13.546666666666667</v>
      </c>
      <c r="CO73" s="122">
        <f t="shared" si="62"/>
        <v>19.8</v>
      </c>
      <c r="CP73" s="122">
        <f>CP19*CP50/30000</f>
        <v>20.574000000000002</v>
      </c>
      <c r="CQ73" s="122">
        <f>CQ19*CQ50/30000</f>
        <v>17.306666666666668</v>
      </c>
      <c r="CR73" s="122">
        <f t="shared" si="62"/>
        <v>20.9</v>
      </c>
      <c r="CS73" s="122">
        <f>CS19*CS50/30000</f>
        <v>21.217500000000001</v>
      </c>
      <c r="CT73" s="122">
        <f>CT19*CT50/30000</f>
        <v>15.95</v>
      </c>
      <c r="CU73" s="123">
        <f t="shared" si="62"/>
        <v>16.141666666666666</v>
      </c>
      <c r="CV73" s="123">
        <f>CV19*CV50/30000</f>
        <v>20.28</v>
      </c>
      <c r="CW73" s="122">
        <f t="shared" si="62"/>
        <v>24.819033333333334</v>
      </c>
      <c r="CX73" s="124">
        <f t="shared" si="62"/>
        <v>20.933833333333332</v>
      </c>
      <c r="CY73" s="124">
        <f>CY19*CY50/30000</f>
        <v>16.733333333333334</v>
      </c>
      <c r="CZ73" s="124">
        <f t="shared" si="62"/>
        <v>24.666666666666668</v>
      </c>
      <c r="DA73" s="124">
        <f t="shared" si="62"/>
        <v>22.992000000000001</v>
      </c>
      <c r="DB73" s="124">
        <f t="shared" si="62"/>
        <v>16.89</v>
      </c>
      <c r="DC73" s="124">
        <f t="shared" si="62"/>
        <v>25.645000000000003</v>
      </c>
      <c r="DD73" s="124">
        <f t="shared" si="62"/>
        <v>22.96</v>
      </c>
      <c r="DE73" s="124">
        <f t="shared" si="62"/>
        <v>22.648</v>
      </c>
      <c r="DF73" s="124">
        <f t="shared" si="62"/>
        <v>25.506250000000001</v>
      </c>
      <c r="DG73" s="124">
        <f t="shared" si="62"/>
        <v>23.567083333333333</v>
      </c>
      <c r="DH73" s="124">
        <f t="shared" si="62"/>
        <v>25.572500000000002</v>
      </c>
      <c r="DI73" s="124">
        <f t="shared" si="62"/>
        <v>14.333333333333334</v>
      </c>
      <c r="DJ73" s="124">
        <f t="shared" si="62"/>
        <v>25.257466666666669</v>
      </c>
      <c r="DK73" s="124">
        <f>DK19*DK50/30000</f>
        <v>24.263333333333332</v>
      </c>
      <c r="DL73" s="125"/>
    </row>
    <row r="74" spans="1:116" x14ac:dyDescent="0.35">
      <c r="A74" s="84" t="s">
        <v>430</v>
      </c>
      <c r="B74" s="123">
        <f t="shared" ref="B74:BM74" si="63">894.849*B71/B50</f>
        <v>5.1683732252503995</v>
      </c>
      <c r="C74" s="123">
        <f t="shared" si="63"/>
        <v>4.4643518608579278</v>
      </c>
      <c r="D74" s="123">
        <f t="shared" si="63"/>
        <v>5.7030346591908616</v>
      </c>
      <c r="E74" s="122">
        <f t="shared" si="63"/>
        <v>7.4901416090533433</v>
      </c>
      <c r="F74" s="123">
        <f t="shared" si="63"/>
        <v>7.2792287326333343</v>
      </c>
      <c r="G74" s="122">
        <f t="shared" si="63"/>
        <v>6.6703444333760888</v>
      </c>
      <c r="H74" s="122">
        <f t="shared" si="63"/>
        <v>8.0647899593977055</v>
      </c>
      <c r="I74" s="122">
        <f t="shared" si="63"/>
        <v>10.067695823678108</v>
      </c>
      <c r="J74" s="124">
        <f t="shared" si="63"/>
        <v>9.7204209503514498</v>
      </c>
      <c r="K74" s="122">
        <f t="shared" si="63"/>
        <v>11.707516978263275</v>
      </c>
      <c r="L74" s="122">
        <f t="shared" si="63"/>
        <v>12.193211890779681</v>
      </c>
      <c r="M74" s="122">
        <f>894.849*M71/M50</f>
        <v>12.163527468653205</v>
      </c>
      <c r="N74" s="122">
        <f t="shared" si="63"/>
        <v>12.789306286819111</v>
      </c>
      <c r="O74" s="122">
        <f>894.849*O71/O50</f>
        <v>12.914549718784436</v>
      </c>
      <c r="P74" s="122">
        <f t="shared" si="63"/>
        <v>11.183597655697117</v>
      </c>
      <c r="Q74" s="122">
        <f t="shared" si="63"/>
        <v>12.914549718784436</v>
      </c>
      <c r="R74" s="122">
        <f t="shared" si="63"/>
        <v>13.306890469734848</v>
      </c>
      <c r="S74" s="122">
        <f t="shared" si="63"/>
        <v>12.761189699974643</v>
      </c>
      <c r="T74" s="122">
        <f t="shared" si="63"/>
        <v>12.509415247694335</v>
      </c>
      <c r="U74" s="122">
        <f t="shared" si="63"/>
        <v>14.54449475030637</v>
      </c>
      <c r="V74" s="123">
        <f t="shared" si="63"/>
        <v>14.988907682755842</v>
      </c>
      <c r="W74" s="123">
        <f t="shared" si="63"/>
        <v>15.489305129286274</v>
      </c>
      <c r="X74" s="123">
        <f t="shared" si="63"/>
        <v>14.930237972871907</v>
      </c>
      <c r="Y74" s="122">
        <f t="shared" si="63"/>
        <v>17.676122621026</v>
      </c>
      <c r="Z74" s="122">
        <f t="shared" si="63"/>
        <v>19.472271833229019</v>
      </c>
      <c r="AA74" s="122">
        <f t="shared" si="63"/>
        <v>21.853653073577377</v>
      </c>
      <c r="AB74" s="123">
        <f t="shared" si="63"/>
        <v>22.798111445702745</v>
      </c>
      <c r="AC74" s="122">
        <f t="shared" si="63"/>
        <v>24.548004049438443</v>
      </c>
      <c r="AD74" s="124">
        <f t="shared" si="63"/>
        <v>27.248781805228305</v>
      </c>
      <c r="AE74" s="122">
        <f t="shared" si="63"/>
        <v>11.270947498812916</v>
      </c>
      <c r="AF74" s="123">
        <f t="shared" si="63"/>
        <v>11.240891638816082</v>
      </c>
      <c r="AG74" s="122">
        <f t="shared" si="63"/>
        <v>10.990589668304695</v>
      </c>
      <c r="AH74" s="122">
        <f t="shared" si="63"/>
        <v>12.058728817654</v>
      </c>
      <c r="AI74" s="122">
        <f t="shared" si="63"/>
        <v>11.842596987878224</v>
      </c>
      <c r="AJ74" s="122">
        <f t="shared" si="63"/>
        <v>12.965729971695639</v>
      </c>
      <c r="AK74" s="122">
        <f t="shared" si="63"/>
        <v>12.041989724293149</v>
      </c>
      <c r="AL74" s="122">
        <f t="shared" si="63"/>
        <v>12.869843818771649</v>
      </c>
      <c r="AM74" s="122">
        <f t="shared" si="63"/>
        <v>11.689907849476585</v>
      </c>
      <c r="AN74" s="122">
        <f t="shared" si="63"/>
        <v>12.658857430582932</v>
      </c>
      <c r="AO74" s="122">
        <f t="shared" si="63"/>
        <v>12.247948673764673</v>
      </c>
      <c r="AP74" s="122">
        <f t="shared" si="63"/>
        <v>10.700368390702193</v>
      </c>
      <c r="AQ74" s="122">
        <f t="shared" si="63"/>
        <v>12.281072342669912</v>
      </c>
      <c r="AR74" s="122">
        <f t="shared" si="63"/>
        <v>11.471312889784304</v>
      </c>
      <c r="AS74" s="122">
        <f t="shared" si="63"/>
        <v>12.303389678660686</v>
      </c>
      <c r="AT74" s="122">
        <f t="shared" si="63"/>
        <v>11.202126154630784</v>
      </c>
      <c r="AU74" s="122">
        <f t="shared" si="63"/>
        <v>11.735560733422727</v>
      </c>
      <c r="AV74" s="122">
        <f t="shared" si="63"/>
        <v>13.086410002158637</v>
      </c>
      <c r="AW74" s="122">
        <f t="shared" si="63"/>
        <v>12.881442134654945</v>
      </c>
      <c r="AX74" s="122">
        <f t="shared" si="63"/>
        <v>12.881442134654945</v>
      </c>
      <c r="AY74" s="122">
        <f t="shared" si="63"/>
        <v>13.480578978127269</v>
      </c>
      <c r="AZ74" s="122">
        <f t="shared" si="63"/>
        <v>13.480578978127269</v>
      </c>
      <c r="BA74" s="122">
        <f t="shared" si="63"/>
        <v>13.444046243769202</v>
      </c>
      <c r="BB74" s="122">
        <f t="shared" si="63"/>
        <v>13.444046243769202</v>
      </c>
      <c r="BC74" s="122">
        <f t="shared" si="63"/>
        <v>12.086602046105009</v>
      </c>
      <c r="BD74" s="122">
        <f t="shared" si="63"/>
        <v>13.266601534030013</v>
      </c>
      <c r="BE74" s="122">
        <f t="shared" si="63"/>
        <v>12.135634914446205</v>
      </c>
      <c r="BF74" s="122">
        <f t="shared" si="63"/>
        <v>11.868307716250001</v>
      </c>
      <c r="BG74" s="122">
        <f t="shared" si="63"/>
        <v>13.236744216248997</v>
      </c>
      <c r="BH74" s="122">
        <f t="shared" si="63"/>
        <v>11.987387101570869</v>
      </c>
      <c r="BI74" s="122">
        <f t="shared" si="63"/>
        <v>13.452841161299848</v>
      </c>
      <c r="BJ74" s="122">
        <f t="shared" si="63"/>
        <v>13.224191590154881</v>
      </c>
      <c r="BK74" s="122">
        <f t="shared" si="63"/>
        <v>13.652897096825063</v>
      </c>
      <c r="BL74" s="124">
        <f t="shared" si="63"/>
        <v>30.443089403254969</v>
      </c>
      <c r="BM74" s="122">
        <f t="shared" si="63"/>
        <v>42.049564401077653</v>
      </c>
      <c r="BN74" s="122">
        <f t="shared" ref="BN74:CE74" si="64">894.849*BN71/BN50</f>
        <v>32.073969192715062</v>
      </c>
      <c r="BO74" s="122">
        <f t="shared" si="64"/>
        <v>41.125266494472896</v>
      </c>
      <c r="BP74" s="122">
        <f t="shared" si="64"/>
        <v>42.401570876675528</v>
      </c>
      <c r="BQ74" s="122">
        <f t="shared" si="64"/>
        <v>44.182639247628956</v>
      </c>
      <c r="BR74" s="122">
        <f t="shared" si="64"/>
        <v>59.79521858065641</v>
      </c>
      <c r="BS74" s="122">
        <f t="shared" si="64"/>
        <v>48.848826586184458</v>
      </c>
      <c r="BT74" s="124">
        <f t="shared" si="64"/>
        <v>32.391239607765264</v>
      </c>
      <c r="BU74" s="122">
        <f t="shared" si="64"/>
        <v>12.848035099739326</v>
      </c>
      <c r="BV74" s="122">
        <f t="shared" si="64"/>
        <v>14.012020873615313</v>
      </c>
      <c r="BW74" s="122">
        <f t="shared" si="64"/>
        <v>13.439008546015399</v>
      </c>
      <c r="BX74" s="122">
        <f t="shared" si="64"/>
        <v>13.699215012827569</v>
      </c>
      <c r="BY74" s="122">
        <f t="shared" si="64"/>
        <v>14.492068104349984</v>
      </c>
      <c r="BZ74" s="122">
        <f t="shared" si="64"/>
        <v>13.528093612720262</v>
      </c>
      <c r="CA74" s="122">
        <f t="shared" si="64"/>
        <v>13.499208449013757</v>
      </c>
      <c r="CB74" s="122">
        <f t="shared" si="64"/>
        <v>13.282493118794035</v>
      </c>
      <c r="CC74" s="122">
        <f t="shared" si="64"/>
        <v>13.058277449044656</v>
      </c>
      <c r="CD74" s="122">
        <f t="shared" si="64"/>
        <v>12.816863916373244</v>
      </c>
      <c r="CE74" s="122">
        <f t="shared" si="64"/>
        <v>13.166367087962447</v>
      </c>
      <c r="CF74" s="121">
        <f>894.849*CF71/CF50</f>
        <v>13.565827919281618</v>
      </c>
      <c r="CG74" s="121">
        <f>894.849*CG71/CG50</f>
        <v>14.562421711484289</v>
      </c>
      <c r="CH74" s="121">
        <f t="shared" ref="CH74:DJ74" si="65">894.849*CH71/CH50</f>
        <v>3.9561025720833336</v>
      </c>
      <c r="CI74" s="122">
        <f t="shared" si="65"/>
        <v>3.7088461613281249</v>
      </c>
      <c r="CJ74" s="122">
        <f t="shared" si="65"/>
        <v>7.9755027853199998</v>
      </c>
      <c r="CK74" s="122">
        <f t="shared" si="65"/>
        <v>9.3925324864803166</v>
      </c>
      <c r="CL74" s="122">
        <f t="shared" si="65"/>
        <v>9.3138823444587455</v>
      </c>
      <c r="CM74" s="122">
        <f t="shared" si="65"/>
        <v>8.7123315975497171</v>
      </c>
      <c r="CN74" s="122">
        <f t="shared" si="65"/>
        <v>9.4007386424745469</v>
      </c>
      <c r="CO74" s="122">
        <f t="shared" si="65"/>
        <v>8.3626955911921996</v>
      </c>
      <c r="CP74" s="122">
        <f>894.849*CP71/CP50</f>
        <v>21.301557421941538</v>
      </c>
      <c r="CQ74" s="122">
        <f>894.849*CQ71/CQ50</f>
        <v>10.387561351771424</v>
      </c>
      <c r="CR74" s="122">
        <f t="shared" si="65"/>
        <v>11.266396939033113</v>
      </c>
      <c r="CS74" s="122">
        <f>894.849*CS71/CS50</f>
        <v>13.044064592808668</v>
      </c>
      <c r="CT74" s="122">
        <f>894.849*CT71/CT50</f>
        <v>19.910341853524809</v>
      </c>
      <c r="CU74" s="123">
        <f t="shared" si="65"/>
        <v>9.9566339901426204</v>
      </c>
      <c r="CV74" s="123">
        <f>894.849*CV71/CV50</f>
        <v>13.798320007453217</v>
      </c>
      <c r="CW74" s="122">
        <f t="shared" si="65"/>
        <v>12.941221084539132</v>
      </c>
      <c r="CX74" s="124">
        <f t="shared" si="65"/>
        <v>12.307280616171907</v>
      </c>
      <c r="CY74" s="124">
        <f>894.849*CY71/CY50</f>
        <v>11.778157461912558</v>
      </c>
      <c r="CZ74" s="124">
        <f t="shared" si="65"/>
        <v>14.561466211425046</v>
      </c>
      <c r="DA74" s="124">
        <f t="shared" si="65"/>
        <v>13.58028216907492</v>
      </c>
      <c r="DB74" s="124">
        <f t="shared" si="65"/>
        <v>16.604029235442614</v>
      </c>
      <c r="DC74" s="124">
        <f t="shared" si="65"/>
        <v>13.835274472125045</v>
      </c>
      <c r="DD74" s="124">
        <f t="shared" si="65"/>
        <v>15.75301087902492</v>
      </c>
      <c r="DE74" s="124">
        <f t="shared" si="65"/>
        <v>14.034305725356479</v>
      </c>
      <c r="DF74" s="124">
        <f t="shared" si="65"/>
        <v>14.631773762923048</v>
      </c>
      <c r="DG74" s="124">
        <f t="shared" si="65"/>
        <v>16.359758710368315</v>
      </c>
      <c r="DH74" s="124">
        <f t="shared" si="65"/>
        <v>14.489487632997768</v>
      </c>
      <c r="DI74" s="124">
        <f t="shared" si="65"/>
        <v>15.494614825697742</v>
      </c>
      <c r="DJ74" s="124">
        <f t="shared" si="65"/>
        <v>14.990232113308027</v>
      </c>
      <c r="DK74" s="124">
        <f>894.849*DK71/DK50</f>
        <v>12.786396562209786</v>
      </c>
      <c r="DL74" s="104"/>
    </row>
    <row r="75" spans="1:116" x14ac:dyDescent="0.35">
      <c r="A75" s="4" t="s">
        <v>431</v>
      </c>
      <c r="B75" s="102"/>
      <c r="C75" s="102"/>
      <c r="D75" s="102"/>
      <c r="E75" s="103"/>
      <c r="F75" s="102"/>
      <c r="G75" s="102">
        <f>G19*G52/30000</f>
        <v>8.8000000000000007</v>
      </c>
      <c r="H75" s="103"/>
      <c r="I75" s="103"/>
      <c r="J75" s="104"/>
      <c r="K75" s="103"/>
      <c r="L75" s="103"/>
      <c r="M75" s="103"/>
      <c r="N75" s="103"/>
      <c r="O75" s="103"/>
      <c r="P75" s="102">
        <f>P19*P52/30000</f>
        <v>10</v>
      </c>
      <c r="Q75" s="103"/>
      <c r="R75" s="103"/>
      <c r="S75" s="102">
        <f>S19*S52/30000</f>
        <v>12.5</v>
      </c>
      <c r="T75" s="103"/>
      <c r="U75" s="103"/>
      <c r="V75" s="102">
        <f>V19*V52/30000</f>
        <v>10.199999999999999</v>
      </c>
      <c r="W75" s="102">
        <f>W19*W52/30000</f>
        <v>7.083333333333333</v>
      </c>
      <c r="X75" s="102">
        <f>X19*X52/30000</f>
        <v>6.8</v>
      </c>
      <c r="Y75" s="103">
        <f>Y19*Y52/30000</f>
        <v>11.9</v>
      </c>
      <c r="Z75" s="103">
        <f>Z19*Z52/30000</f>
        <v>12.833333333333334</v>
      </c>
      <c r="AA75" s="103"/>
      <c r="AB75" s="102"/>
      <c r="AC75" s="103"/>
      <c r="AD75" s="104"/>
      <c r="AE75" s="102">
        <f>AE19*AE52/30000</f>
        <v>12.74</v>
      </c>
      <c r="AF75" s="102">
        <f>AF19*AF52/30000</f>
        <v>14.82</v>
      </c>
      <c r="AG75" s="103">
        <f>AG19*AG52/30000</f>
        <v>14.448</v>
      </c>
      <c r="AH75" s="103">
        <f>AH19*AH52/30000</f>
        <v>14.792</v>
      </c>
      <c r="AI75" s="103"/>
      <c r="AJ75" s="103">
        <f>AJ19*AJ52/30000</f>
        <v>16</v>
      </c>
      <c r="AK75" s="103"/>
      <c r="AL75" s="103">
        <f t="shared" ref="AL75:AQ75" si="66">AL19*AL52/30000</f>
        <v>17.773333333333333</v>
      </c>
      <c r="AM75" s="103">
        <f t="shared" si="66"/>
        <v>14.986000000000001</v>
      </c>
      <c r="AN75" s="103">
        <f t="shared" si="66"/>
        <v>14.986000000000001</v>
      </c>
      <c r="AO75" s="103">
        <f t="shared" si="66"/>
        <v>14.7</v>
      </c>
      <c r="AP75" s="103">
        <f t="shared" si="66"/>
        <v>16.086666666666666</v>
      </c>
      <c r="AQ75" s="103">
        <f t="shared" si="66"/>
        <v>13.749866666666666</v>
      </c>
      <c r="AR75" s="103"/>
      <c r="AS75" s="103">
        <f>AS19*AS52/30000</f>
        <v>12.124266666666667</v>
      </c>
      <c r="AT75" s="103">
        <f>AT19*AT52/30000</f>
        <v>13.070416666666667</v>
      </c>
      <c r="AU75" s="103"/>
      <c r="AV75" s="103">
        <f>AV19*AV52/30000</f>
        <v>18.351500000000001</v>
      </c>
      <c r="AW75" s="103"/>
      <c r="AX75" s="103"/>
      <c r="AY75" s="103"/>
      <c r="AZ75" s="103"/>
      <c r="BA75" s="103"/>
      <c r="BB75" s="103"/>
      <c r="BC75" s="103">
        <f t="shared" ref="BC75" si="67">BC19*BC52/30000</f>
        <v>16.037333333333333</v>
      </c>
      <c r="BD75" s="103"/>
      <c r="BE75" s="103"/>
      <c r="BF75" s="103">
        <f>BF19*BF52/30000</f>
        <v>15.293333333333333</v>
      </c>
      <c r="BG75" s="103"/>
      <c r="BH75" s="103">
        <f>BH19*BH52/30000</f>
        <v>15.706666666666667</v>
      </c>
      <c r="BI75" s="103"/>
      <c r="BJ75" s="103"/>
      <c r="BK75" s="103"/>
      <c r="BL75" s="104"/>
      <c r="BM75" s="103"/>
      <c r="BN75" s="103"/>
      <c r="BO75" s="103"/>
      <c r="BP75" s="103"/>
      <c r="BQ75" s="103"/>
      <c r="BR75" s="103"/>
      <c r="BS75" s="103">
        <f>BS19*BS52/30000</f>
        <v>16.510000000000002</v>
      </c>
      <c r="BT75" s="104">
        <f>BT19*BT52/30000</f>
        <v>16.933333333333334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5">
        <f>CF19*CF52/30000</f>
        <v>21.39</v>
      </c>
      <c r="CH75" s="105"/>
      <c r="CI75" s="103"/>
      <c r="CJ75" s="103"/>
      <c r="CK75" s="103"/>
      <c r="CL75" s="103"/>
      <c r="CM75" s="103"/>
      <c r="CN75" s="103"/>
      <c r="CO75" s="103">
        <f t="shared" ref="CO75:DD75" si="68">CO19*CO52/30000</f>
        <v>13.2</v>
      </c>
      <c r="CP75" s="103"/>
      <c r="CQ75" s="103">
        <f>CQ19*CQ52/30000</f>
        <v>13.493333333333334</v>
      </c>
      <c r="CR75" s="103"/>
      <c r="CS75" s="103">
        <f>CS19*CS52/30000</f>
        <v>18.86</v>
      </c>
      <c r="CT75" s="103">
        <f>CT19*CT52/30000</f>
        <v>13.533333333333333</v>
      </c>
      <c r="CU75" s="103"/>
      <c r="CV75" s="103">
        <f>CV19*CV52/30000</f>
        <v>16.899999999999999</v>
      </c>
      <c r="CW75" s="103">
        <f t="shared" si="68"/>
        <v>20.003399999999999</v>
      </c>
      <c r="CX75" s="104">
        <f t="shared" si="68"/>
        <v>16.308916666666669</v>
      </c>
      <c r="CY75" s="104">
        <f>CY19*CY52/30000</f>
        <v>16.315000000000001</v>
      </c>
      <c r="CZ75" s="104">
        <f t="shared" si="68"/>
        <v>21.333333333333332</v>
      </c>
      <c r="DA75" s="104">
        <f t="shared" si="68"/>
        <v>18.840666666666667</v>
      </c>
      <c r="DB75" s="104">
        <f t="shared" si="68"/>
        <v>13.512</v>
      </c>
      <c r="DC75" s="104">
        <f t="shared" si="68"/>
        <v>21.184999999999999</v>
      </c>
      <c r="DD75" s="104">
        <f t="shared" si="68"/>
        <v>19.133333333333333</v>
      </c>
      <c r="DE75" s="104">
        <f>DE19*DE52/30000</f>
        <v>18.401499999999999</v>
      </c>
      <c r="DF75" s="104">
        <f>DF19*DF52/30000</f>
        <v>22.524999999999999</v>
      </c>
      <c r="DG75" s="104">
        <f>DG19*DG52/30000</f>
        <v>21.80125</v>
      </c>
      <c r="DH75" s="104"/>
      <c r="DI75" s="104">
        <f>DI19*DI52/30000</f>
        <v>13.186666666666667</v>
      </c>
      <c r="DJ75" s="104"/>
      <c r="DK75" s="104"/>
      <c r="DL75" s="104"/>
    </row>
    <row r="76" spans="1:116" s="46" customFormat="1" ht="15" thickBot="1" x14ac:dyDescent="0.4">
      <c r="A76" s="45" t="s">
        <v>432</v>
      </c>
      <c r="B76" s="126"/>
      <c r="C76" s="126"/>
      <c r="D76" s="126"/>
      <c r="E76" s="126"/>
      <c r="F76" s="126"/>
      <c r="G76" s="126">
        <f>170.375*G51/G57</f>
        <v>8.0944233253450211</v>
      </c>
      <c r="H76" s="126"/>
      <c r="I76" s="126"/>
      <c r="J76" s="127"/>
      <c r="K76" s="126"/>
      <c r="L76" s="126"/>
      <c r="M76" s="126"/>
      <c r="N76" s="126"/>
      <c r="O76" s="126"/>
      <c r="P76" s="126">
        <f>170.375*P51/P57</f>
        <v>13.558016562499999</v>
      </c>
      <c r="Q76" s="126"/>
      <c r="R76" s="126"/>
      <c r="S76" s="126">
        <f>170.375*S51/S57</f>
        <v>13.285251732248524</v>
      </c>
      <c r="T76" s="126"/>
      <c r="U76" s="126"/>
      <c r="V76" s="126">
        <f>170.375*V51/V57</f>
        <v>17.079770313538862</v>
      </c>
      <c r="W76" s="126">
        <f>170.375*W51/W57</f>
        <v>17.779610739215684</v>
      </c>
      <c r="X76" s="126">
        <f>170.375*X51/X57</f>
        <v>18.924347850177305</v>
      </c>
      <c r="Y76" s="126">
        <f>170.375*Y51/Y57</f>
        <v>19.559879202070668</v>
      </c>
      <c r="Z76" s="126">
        <f>170.375*Z51/Z57</f>
        <v>20.710460331604239</v>
      </c>
      <c r="AA76" s="126"/>
      <c r="AB76" s="126"/>
      <c r="AC76" s="126"/>
      <c r="AD76" s="127"/>
      <c r="AE76" s="126"/>
      <c r="AF76" s="126">
        <f>170.375*AF51/AF57</f>
        <v>13.047284061411839</v>
      </c>
      <c r="AG76" s="126">
        <f>170.375*AG51/AG57</f>
        <v>12.487100949687058</v>
      </c>
      <c r="AH76" s="126">
        <f>170.375*AH51/AH57</f>
        <v>12.896514095578437</v>
      </c>
      <c r="AI76" s="126"/>
      <c r="AJ76" s="126">
        <f>170.375*AJ51/AJ57</f>
        <v>13.86887055776014</v>
      </c>
      <c r="AK76" s="126"/>
      <c r="AL76" s="126">
        <f t="shared" ref="AL76:AQ76" si="69">170.375*AL51/AL57</f>
        <v>13.890288689980521</v>
      </c>
      <c r="AM76" s="126">
        <f t="shared" si="69"/>
        <v>13.58943397137473</v>
      </c>
      <c r="AN76" s="126">
        <f t="shared" si="69"/>
        <v>14.477185939353983</v>
      </c>
      <c r="AO76" s="126">
        <f t="shared" si="69"/>
        <v>13.269045595188098</v>
      </c>
      <c r="AP76" s="126">
        <f t="shared" si="69"/>
        <v>11.54641978412007</v>
      </c>
      <c r="AQ76" s="126">
        <f t="shared" si="69"/>
        <v>13.441984881097142</v>
      </c>
      <c r="AR76" s="126"/>
      <c r="AS76" s="126">
        <f>170.375*AS51/AS57</f>
        <v>13.54344711739958</v>
      </c>
      <c r="AT76" s="126">
        <f>170.375*AT51/AT57</f>
        <v>13.08136727803687</v>
      </c>
      <c r="AU76" s="126"/>
      <c r="AV76" s="126">
        <f>170.375*AV51/AV57</f>
        <v>13.973919190900519</v>
      </c>
      <c r="AW76" s="126"/>
      <c r="AX76" s="126"/>
      <c r="AY76" s="126"/>
      <c r="AZ76" s="126"/>
      <c r="BA76" s="126"/>
      <c r="BB76" s="126"/>
      <c r="BC76" s="126">
        <f t="shared" ref="BC76" si="70">170.375*BC51/BC57</f>
        <v>13.439566148983536</v>
      </c>
      <c r="BD76" s="126"/>
      <c r="BE76" s="126"/>
      <c r="BF76" s="126">
        <f>170.375*BF51/BF57</f>
        <v>13.439566148983536</v>
      </c>
      <c r="BG76" s="126"/>
      <c r="BH76" s="126">
        <f>170.375*BH51/BH57</f>
        <v>13.781250034127185</v>
      </c>
      <c r="BI76" s="126"/>
      <c r="BJ76" s="126"/>
      <c r="BK76" s="126"/>
      <c r="BL76" s="127"/>
      <c r="BM76" s="126"/>
      <c r="BN76" s="126"/>
      <c r="BO76" s="126"/>
      <c r="BP76" s="126"/>
      <c r="BQ76" s="126"/>
      <c r="BR76" s="126"/>
      <c r="BS76" s="126">
        <f>170.375*BS51/BS57</f>
        <v>56.790584725469245</v>
      </c>
      <c r="BT76" s="127">
        <f>170.375*BT51/BT57</f>
        <v>35.659469565570745</v>
      </c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8">
        <f>170.375*CF51/CF57</f>
        <v>14.395840854908917</v>
      </c>
      <c r="CG76" s="5"/>
      <c r="CH76" s="128"/>
      <c r="CI76" s="126"/>
      <c r="CJ76" s="126"/>
      <c r="CK76" s="126"/>
      <c r="CL76" s="126"/>
      <c r="CM76" s="126"/>
      <c r="CN76" s="126"/>
      <c r="CO76" s="126">
        <f>170.375*CO51/CO57</f>
        <v>9.5589916500209711</v>
      </c>
      <c r="CP76" s="126"/>
      <c r="CQ76" s="126">
        <f>170.375*CQ51/CQ57</f>
        <v>11.600441978609625</v>
      </c>
      <c r="CR76" s="126"/>
      <c r="CS76" s="126">
        <f>170.375*CS51/CS57</f>
        <v>14.026864508703412</v>
      </c>
      <c r="CT76" s="126">
        <f>170.375*CT51/CT57</f>
        <v>21.2300569152832</v>
      </c>
      <c r="CU76" s="126"/>
      <c r="CV76" s="126">
        <f>170.375*CV51/CV57</f>
        <v>14.880840994378337</v>
      </c>
      <c r="CW76" s="126">
        <f t="shared" ref="CW76:DD76" si="71">170.375*CW51/CW57</f>
        <v>14.155991715389655</v>
      </c>
      <c r="CX76" s="127">
        <f t="shared" si="71"/>
        <v>13.719597421069036</v>
      </c>
      <c r="CY76" s="127">
        <f>170.375*CY51/CY57</f>
        <v>11.836587327025958</v>
      </c>
      <c r="CZ76" s="127">
        <f t="shared" si="71"/>
        <v>15.421088536194297</v>
      </c>
      <c r="DA76" s="127">
        <f t="shared" si="71"/>
        <v>14.522798212331852</v>
      </c>
      <c r="DB76" s="127">
        <f t="shared" si="71"/>
        <v>16.729749440845694</v>
      </c>
      <c r="DC76" s="127">
        <f t="shared" si="71"/>
        <v>15.07825330853438</v>
      </c>
      <c r="DD76" s="127">
        <f t="shared" si="71"/>
        <v>16.568328040749094</v>
      </c>
      <c r="DE76" s="127">
        <f>170.375*DE51/DE57</f>
        <v>15.414362293831104</v>
      </c>
      <c r="DF76" s="127">
        <f>170.375*DF51/DF57</f>
        <v>15.228658661616361</v>
      </c>
      <c r="DG76" s="127">
        <f>170.375*DG51/DG57</f>
        <v>16.404379509185169</v>
      </c>
      <c r="DH76" s="127">
        <f>170.375*DH51/DH57</f>
        <v>15.086600278578892</v>
      </c>
      <c r="DI76" s="127">
        <f>170.375*DI51/DI57</f>
        <v>16.114713989412884</v>
      </c>
      <c r="DJ76" s="127"/>
      <c r="DK76" s="127"/>
      <c r="DL76" s="127"/>
    </row>
    <row r="77" spans="1:116" s="46" customFormat="1" ht="15" thickBot="1" x14ac:dyDescent="0.4">
      <c r="A77" s="45" t="s">
        <v>433</v>
      </c>
      <c r="B77" s="129">
        <f t="shared" ref="B77:K77" si="72">0.6299/(1-1/B17^0.4)</f>
        <v>1.4798514808409802</v>
      </c>
      <c r="C77" s="129">
        <f t="shared" si="72"/>
        <v>1.4798514808409802</v>
      </c>
      <c r="D77" s="129">
        <f t="shared" si="72"/>
        <v>1.3933290684752306</v>
      </c>
      <c r="E77" s="129">
        <f t="shared" si="72"/>
        <v>1.3933290684752306</v>
      </c>
      <c r="F77" s="129">
        <f t="shared" si="72"/>
        <v>1.2838875586994223</v>
      </c>
      <c r="G77" s="129">
        <f t="shared" si="72"/>
        <v>1.3402148077956653</v>
      </c>
      <c r="H77" s="129">
        <f t="shared" si="72"/>
        <v>1.304488448758955</v>
      </c>
      <c r="I77" s="129">
        <f t="shared" si="72"/>
        <v>1.1646623435168799</v>
      </c>
      <c r="J77" s="130">
        <f t="shared" si="72"/>
        <v>1.1433250004895985</v>
      </c>
      <c r="K77" s="129">
        <f t="shared" si="72"/>
        <v>1.2311374986828021</v>
      </c>
      <c r="L77" s="129">
        <f>0.63/(1-1/L17^0.4)</f>
        <v>1.2313329483571445</v>
      </c>
      <c r="M77" s="129">
        <f>0.6299/(1-1/M17^0.4)</f>
        <v>1.2311374986828021</v>
      </c>
      <c r="N77" s="129">
        <f>0.6299/(1-1/N17^0.4)</f>
        <v>1.1951907540149576</v>
      </c>
      <c r="O77" s="129">
        <f>0.6299/(1-1/O17^0.4)</f>
        <v>1.2311374986828021</v>
      </c>
      <c r="P77" s="129">
        <f>0.6299/(1-1/P17^0.4)</f>
        <v>1.2311374986828021</v>
      </c>
      <c r="Q77" s="129">
        <f>0.63/(1-1/Q17^0.4)</f>
        <v>1.2313329483571445</v>
      </c>
      <c r="R77" s="129">
        <f>0.6299/(1-1/R17^0.4)</f>
        <v>1.2311374986828021</v>
      </c>
      <c r="S77" s="129">
        <f>0.6299/(1-1/S17^0.4)</f>
        <v>1.1951907540149576</v>
      </c>
      <c r="T77" s="129">
        <f>0.63/(1-1/T17^0.4)</f>
        <v>1.2313329483571445</v>
      </c>
      <c r="U77" s="129">
        <f>0.63/(1-1/U17^0.4)</f>
        <v>1.2313329483571445</v>
      </c>
      <c r="V77" s="129">
        <f>0.6299/(1-1/V17^0.4)</f>
        <v>1.1082560831865704</v>
      </c>
      <c r="W77" s="129">
        <f>0.6299/(1-1/W17^0.4)</f>
        <v>1.0705466381032731</v>
      </c>
      <c r="X77" s="129">
        <f>0.6299/(1-1/X17^0.4)</f>
        <v>1.0823854833411641</v>
      </c>
      <c r="Y77" s="129">
        <f>0.6299/(1-1/Y17^0.4)</f>
        <v>1.1886958504554543</v>
      </c>
      <c r="Z77" s="129">
        <f>0.6299/(1-1/Z17^0.4)</f>
        <v>1.1721521756061544</v>
      </c>
      <c r="AA77" s="129">
        <f>0.63/(1-1/AA17^0.4)</f>
        <v>1.1953804969509816</v>
      </c>
      <c r="AB77" s="129">
        <f>0.6299/(1-1/AB17^0.4)</f>
        <v>1.1646623435168799</v>
      </c>
      <c r="AC77" s="129">
        <f>0.63/(1-1/AC17^0.4)</f>
        <v>1.1953804969509816</v>
      </c>
      <c r="AD77" s="130">
        <f>0.63/(1-1/AD17^0.4)</f>
        <v>1.1953804969509816</v>
      </c>
      <c r="AE77" s="129">
        <f>0.63/(1-1/AE17^0.4)</f>
        <v>1.0001701440030306</v>
      </c>
      <c r="AF77" s="129">
        <f>0.6299/(1-1/AF17^0.4)</f>
        <v>0.98525785292861345</v>
      </c>
      <c r="AG77" s="129">
        <f>0.63/(1-1/AG17^0.4)</f>
        <v>0.9907418174627286</v>
      </c>
      <c r="AH77" s="129">
        <f>0.6299/(1-1/AH17^0.4)</f>
        <v>0.99058455685678215</v>
      </c>
      <c r="AI77" s="129">
        <f>0.63/(1-1/AI17^0.4)</f>
        <v>1.0021444426186081</v>
      </c>
      <c r="AJ77" s="129">
        <f>0.63/(1-1/AJ17^0.4)</f>
        <v>1.0041500550837925</v>
      </c>
      <c r="AK77" s="129">
        <f>0.63/(1-1/AK17^0.4)</f>
        <v>1.0523455759910354</v>
      </c>
      <c r="AL77" s="129">
        <f>0.6299/(1-1/AL17^0.4)</f>
        <v>1.0102026719767923</v>
      </c>
      <c r="AM77" s="129">
        <f>0.6299/(1-1/AM17^0.4)</f>
        <v>1.0384585081090811</v>
      </c>
      <c r="AN77" s="129">
        <f>0.6299/(1-1/AN17^0.4)</f>
        <v>1.0019853720721608</v>
      </c>
      <c r="AO77" s="129">
        <f>0.63/(1-1/AO17^0.4)</f>
        <v>1.0523455759910354</v>
      </c>
      <c r="AP77" s="129">
        <f>0.6299/(1-1/AP17^0.4)</f>
        <v>1.0167275291353695</v>
      </c>
      <c r="AQ77" s="129">
        <f t="shared" ref="AQ77:BR77" si="73">0.63/(1-1/AQ17^0.4)</f>
        <v>1.0214262405639392</v>
      </c>
      <c r="AR77" s="129">
        <f t="shared" si="73"/>
        <v>1.0523455759910354</v>
      </c>
      <c r="AS77" s="129">
        <f t="shared" si="73"/>
        <v>1.0001701440030306</v>
      </c>
      <c r="AT77" s="129">
        <f t="shared" si="73"/>
        <v>1.0334866216976064</v>
      </c>
      <c r="AU77" s="129">
        <f t="shared" si="73"/>
        <v>1.0001701440030306</v>
      </c>
      <c r="AV77" s="129">
        <f t="shared" si="73"/>
        <v>1.0214262405639392</v>
      </c>
      <c r="AW77" s="129">
        <f t="shared" si="73"/>
        <v>1.0214262405639392</v>
      </c>
      <c r="AX77" s="129">
        <f t="shared" si="73"/>
        <v>1.0214262405639392</v>
      </c>
      <c r="AY77" s="129">
        <f t="shared" si="73"/>
        <v>1.0214262405639392</v>
      </c>
      <c r="AZ77" s="129">
        <f t="shared" si="73"/>
        <v>1.0214262405639392</v>
      </c>
      <c r="BA77" s="129">
        <f t="shared" si="73"/>
        <v>1.0214262405639392</v>
      </c>
      <c r="BB77" s="129">
        <f t="shared" si="73"/>
        <v>1.0103630470636278</v>
      </c>
      <c r="BC77" s="129">
        <f t="shared" si="73"/>
        <v>1.0103630470636278</v>
      </c>
      <c r="BD77" s="129">
        <f t="shared" si="73"/>
        <v>1.0103630470636278</v>
      </c>
      <c r="BE77" s="129">
        <f t="shared" si="73"/>
        <v>1.0103630470636278</v>
      </c>
      <c r="BF77" s="129">
        <f t="shared" si="73"/>
        <v>1.0103630470636278</v>
      </c>
      <c r="BG77" s="129">
        <f t="shared" si="73"/>
        <v>1.0103630470636278</v>
      </c>
      <c r="BH77" s="129">
        <f t="shared" si="73"/>
        <v>1.0082585003606321</v>
      </c>
      <c r="BI77" s="129">
        <f>0.63/(1-1/BI17^0.4)</f>
        <v>1.0001701440030306</v>
      </c>
      <c r="BJ77" s="129">
        <f>0.63/(1-1/BJ17^0.4)</f>
        <v>1.0001701440030306</v>
      </c>
      <c r="BK77" s="129">
        <f>0.63/(1-1/BK17^0.4)</f>
        <v>1.0001701440030306</v>
      </c>
      <c r="BL77" s="130">
        <f t="shared" si="73"/>
        <v>1.1953804969509816</v>
      </c>
      <c r="BM77" s="129">
        <f>0.63/(1-1/BM17^0.4)</f>
        <v>1.1825930089525443</v>
      </c>
      <c r="BN77" s="129">
        <f>0.63/(1-1/BN17^0.4)</f>
        <v>1.1953804969509816</v>
      </c>
      <c r="BO77" s="129">
        <f t="shared" si="73"/>
        <v>1.133701583841396</v>
      </c>
      <c r="BP77" s="129">
        <f>0.63/(1-1/BP17^0.4)</f>
        <v>1.1244092117163615</v>
      </c>
      <c r="BQ77" s="129">
        <f>0.63/(1-1/BQ17^0.4)</f>
        <v>1.0953604776485903</v>
      </c>
      <c r="BR77" s="129">
        <f t="shared" si="73"/>
        <v>1.1435065094593539</v>
      </c>
      <c r="BS77" s="129">
        <f>0.63/(1-1/BS17^0.4)</f>
        <v>1.1435065094593539</v>
      </c>
      <c r="BT77" s="130">
        <f>0.6299/(1-1/BT17^0.4)</f>
        <v>1.0641700699808432</v>
      </c>
      <c r="BU77" s="129">
        <f>0.63/(1-1/BU17^0.4)</f>
        <v>1.0001701440030306</v>
      </c>
      <c r="BV77" s="129">
        <f>0.63/(1-1/BV17^0.4)</f>
        <v>1.0001701440030306</v>
      </c>
      <c r="BW77" s="129">
        <f t="shared" ref="BW77:CE77" si="74">0.63/(1-1/BW17^0.4)</f>
        <v>0.9907418174627286</v>
      </c>
      <c r="BX77" s="129">
        <f t="shared" si="74"/>
        <v>1.0001701440030306</v>
      </c>
      <c r="BY77" s="129">
        <f t="shared" si="74"/>
        <v>1.0001701440030306</v>
      </c>
      <c r="BZ77" s="129">
        <f t="shared" si="74"/>
        <v>0.96622150164432907</v>
      </c>
      <c r="CA77" s="129">
        <f t="shared" si="74"/>
        <v>1.0001701440030306</v>
      </c>
      <c r="CB77" s="129">
        <f>0.63/(1-1/CB17^0.4)</f>
        <v>1.0001701440030306</v>
      </c>
      <c r="CC77" s="129">
        <f t="shared" si="74"/>
        <v>0.98198924062031234</v>
      </c>
      <c r="CD77" s="129">
        <f t="shared" si="74"/>
        <v>0.96622150164432907</v>
      </c>
      <c r="CE77" s="129">
        <f t="shared" si="74"/>
        <v>0.96622150164432907</v>
      </c>
      <c r="CF77" s="131">
        <f>0.63/(1-1/CF17^0.4)</f>
        <v>1.0001701440030306</v>
      </c>
      <c r="CG77" s="131">
        <f>0.63/(1-1/CG17^0.4)</f>
        <v>1.0001701440030306</v>
      </c>
      <c r="CH77" s="131">
        <f t="shared" ref="CH77:DJ77" si="75">0.6299/(1-1/CH17^0.4)</f>
        <v>2.0527600268372814</v>
      </c>
      <c r="CI77" s="129">
        <f t="shared" si="75"/>
        <v>1.8928234753323385</v>
      </c>
      <c r="CJ77" s="129">
        <f t="shared" si="75"/>
        <v>1.3269588773121581</v>
      </c>
      <c r="CK77" s="129">
        <f>0.6299/(1-1/CK17^0.4)</f>
        <v>1.3269588773121581</v>
      </c>
      <c r="CL77" s="129">
        <f t="shared" si="75"/>
        <v>1.2649213064447533</v>
      </c>
      <c r="CM77" s="129">
        <f>0.63/(1-1/CM17^0.4)</f>
        <v>1.1888845622907387</v>
      </c>
      <c r="CN77" s="129">
        <f>0.63/(1-1/CN17^0.4)</f>
        <v>1.1155877891064481</v>
      </c>
      <c r="CO77" s="129">
        <f t="shared" si="75"/>
        <v>1.2473931870645776</v>
      </c>
      <c r="CP77" s="129">
        <f>0.6299/(1-1/CP17^0.4)</f>
        <v>1.077200779899655</v>
      </c>
      <c r="CQ77" s="129">
        <f>0.6299/(1-1/CQ17^0.4)</f>
        <v>1.1510417648928493</v>
      </c>
      <c r="CR77" s="129">
        <f t="shared" si="75"/>
        <v>1.0259599161610831</v>
      </c>
      <c r="CS77" s="129">
        <f>0.6299/(1-1/CS17^0.4)</f>
        <v>1.0212641094146433</v>
      </c>
      <c r="CT77" s="129">
        <f>0.6299/(1-1/CT17^0.4)</f>
        <v>1.1652281875188293</v>
      </c>
      <c r="CU77" s="129">
        <f>0.6299/(1-1/CU17^0.4)</f>
        <v>1.0212641094146433</v>
      </c>
      <c r="CV77" s="129">
        <f>0.6299/(1-1/CV17^0.4)</f>
        <v>0.9961542326330618</v>
      </c>
      <c r="CW77" s="129">
        <f t="shared" si="75"/>
        <v>0.96315989477215447</v>
      </c>
      <c r="CX77" s="130">
        <f t="shared" si="75"/>
        <v>0.99058455685678215</v>
      </c>
      <c r="CY77" s="130">
        <f>0.6299/(1-1/CY17^0.4)</f>
        <v>1.0283703862661573</v>
      </c>
      <c r="CZ77" s="130">
        <f t="shared" si="75"/>
        <v>1.0212641094146433</v>
      </c>
      <c r="DA77" s="130">
        <f t="shared" si="75"/>
        <v>0.98353333911518215</v>
      </c>
      <c r="DB77" s="130">
        <f t="shared" si="75"/>
        <v>0.98183336931227738</v>
      </c>
      <c r="DC77" s="130">
        <f t="shared" si="75"/>
        <v>0.99058455685678215</v>
      </c>
      <c r="DD77" s="130">
        <f t="shared" si="75"/>
        <v>1.0000113868373159</v>
      </c>
      <c r="DE77" s="130">
        <f t="shared" si="75"/>
        <v>1.0000113868373159</v>
      </c>
      <c r="DF77" s="130">
        <f t="shared" si="75"/>
        <v>0.97687519148019508</v>
      </c>
      <c r="DG77" s="130">
        <f t="shared" si="75"/>
        <v>0.97211869623888181</v>
      </c>
      <c r="DH77" s="130">
        <f t="shared" si="75"/>
        <v>0.98183336931227738</v>
      </c>
      <c r="DI77" s="130">
        <f t="shared" si="75"/>
        <v>0.98525785292861345</v>
      </c>
      <c r="DJ77" s="130">
        <f t="shared" si="75"/>
        <v>0.98183336931227738</v>
      </c>
      <c r="DK77" s="130">
        <f>0.6299/(1-1/DK17^0.4)</f>
        <v>0.98183336931227738</v>
      </c>
    </row>
    <row r="78" spans="1:116" x14ac:dyDescent="0.35">
      <c r="A78" s="4" t="s">
        <v>434</v>
      </c>
      <c r="B78" s="106">
        <f t="shared" ref="B78:BM78" si="76">B49*B77/B43</f>
        <v>133.18663327568822</v>
      </c>
      <c r="C78" s="106">
        <f t="shared" si="76"/>
        <v>192.38069250932742</v>
      </c>
      <c r="D78" s="106">
        <f t="shared" si="76"/>
        <v>192.27941144958183</v>
      </c>
      <c r="E78" s="108">
        <f t="shared" si="76"/>
        <v>195.06606958653228</v>
      </c>
      <c r="F78" s="106">
        <f t="shared" si="76"/>
        <v>147.64706925043356</v>
      </c>
      <c r="G78" s="108">
        <f t="shared" si="76"/>
        <v>138.84625408763091</v>
      </c>
      <c r="H78" s="108">
        <f t="shared" si="76"/>
        <v>148.71168315852086</v>
      </c>
      <c r="I78" s="108">
        <f t="shared" si="76"/>
        <v>130.44218247389054</v>
      </c>
      <c r="J78" s="107">
        <f t="shared" si="76"/>
        <v>123.47910005287665</v>
      </c>
      <c r="K78" s="108">
        <f t="shared" si="76"/>
        <v>176.05266231164069</v>
      </c>
      <c r="L78" s="103">
        <f t="shared" si="76"/>
        <v>233.95326018785744</v>
      </c>
      <c r="M78" s="108">
        <f t="shared" si="76"/>
        <v>155.12332483403307</v>
      </c>
      <c r="N78" s="108">
        <f t="shared" si="76"/>
        <v>203.18242818254279</v>
      </c>
      <c r="O78" s="108">
        <f>O49*O77/O43</f>
        <v>194.51972479188274</v>
      </c>
      <c r="P78" s="108">
        <f t="shared" si="76"/>
        <v>180.97721230637191</v>
      </c>
      <c r="Q78" s="103">
        <f t="shared" si="76"/>
        <v>194.55060584042883</v>
      </c>
      <c r="R78" s="108">
        <f t="shared" si="76"/>
        <v>227.7604372563184</v>
      </c>
      <c r="S78" s="108">
        <f t="shared" si="76"/>
        <v>253.38043985117099</v>
      </c>
      <c r="T78" s="103">
        <f t="shared" si="76"/>
        <v>283.20657812214324</v>
      </c>
      <c r="U78" s="103">
        <f t="shared" si="76"/>
        <v>313.98990183107185</v>
      </c>
      <c r="V78" s="106">
        <f t="shared" si="76"/>
        <v>439.97766502506846</v>
      </c>
      <c r="W78" s="106">
        <f t="shared" si="76"/>
        <v>556.68425181370196</v>
      </c>
      <c r="X78" s="106">
        <f t="shared" si="76"/>
        <v>593.14724487095793</v>
      </c>
      <c r="Y78" s="108">
        <f t="shared" si="76"/>
        <v>556.30965801315267</v>
      </c>
      <c r="Z78" s="108">
        <f t="shared" si="76"/>
        <v>543.87860948125558</v>
      </c>
      <c r="AA78" s="103">
        <f t="shared" si="76"/>
        <v>323.94811467371602</v>
      </c>
      <c r="AB78" s="106">
        <f t="shared" si="76"/>
        <v>333.09343024582768</v>
      </c>
      <c r="AC78" s="103">
        <f t="shared" si="76"/>
        <v>412.40627144808866</v>
      </c>
      <c r="AD78" s="104">
        <f t="shared" si="76"/>
        <v>500.8644282224613</v>
      </c>
      <c r="AE78" s="103">
        <f t="shared" si="76"/>
        <v>180.0306259205455</v>
      </c>
      <c r="AF78" s="106">
        <f t="shared" si="76"/>
        <v>184.2432184976507</v>
      </c>
      <c r="AG78" s="103">
        <f t="shared" si="76"/>
        <v>223.80149983756277</v>
      </c>
      <c r="AH78" s="108">
        <f t="shared" si="76"/>
        <v>252.95284219735686</v>
      </c>
      <c r="AI78" s="103">
        <f t="shared" si="76"/>
        <v>241.58839241698587</v>
      </c>
      <c r="AJ78" s="103">
        <f t="shared" si="76"/>
        <v>242.96845082831049</v>
      </c>
      <c r="AK78" s="103">
        <f t="shared" si="76"/>
        <v>284.13330551757957</v>
      </c>
      <c r="AL78" s="108">
        <f t="shared" si="76"/>
        <v>267.70370807384995</v>
      </c>
      <c r="AM78" s="108">
        <f t="shared" si="76"/>
        <v>228.46087178399785</v>
      </c>
      <c r="AN78" s="108">
        <f t="shared" si="76"/>
        <v>240.47648929731858</v>
      </c>
      <c r="AO78" s="103">
        <f t="shared" si="76"/>
        <v>202.05035059027881</v>
      </c>
      <c r="AP78" s="108">
        <f t="shared" si="76"/>
        <v>200.29532323966779</v>
      </c>
      <c r="AQ78" s="103">
        <f t="shared" si="76"/>
        <v>199.17811690996814</v>
      </c>
      <c r="AR78" s="103">
        <f t="shared" si="76"/>
        <v>220.99257095811743</v>
      </c>
      <c r="AS78" s="103">
        <f t="shared" si="76"/>
        <v>212.03607052864248</v>
      </c>
      <c r="AT78" s="103">
        <f t="shared" si="76"/>
        <v>310.04598650928193</v>
      </c>
      <c r="AU78" s="103">
        <f t="shared" si="76"/>
        <v>330.05614752100013</v>
      </c>
      <c r="AV78" s="103">
        <f t="shared" si="76"/>
        <v>423.89188983403477</v>
      </c>
      <c r="AW78" s="103">
        <f t="shared" si="76"/>
        <v>439.21328344249383</v>
      </c>
      <c r="AX78" s="103">
        <f t="shared" si="76"/>
        <v>439.21328344249383</v>
      </c>
      <c r="AY78" s="103">
        <f t="shared" si="76"/>
        <v>459.64180825377264</v>
      </c>
      <c r="AZ78" s="103">
        <f t="shared" si="76"/>
        <v>459.64180825377264</v>
      </c>
      <c r="BA78" s="103">
        <f t="shared" si="76"/>
        <v>469.85607065941201</v>
      </c>
      <c r="BB78" s="103">
        <f t="shared" si="76"/>
        <v>464.76700164926876</v>
      </c>
      <c r="BC78" s="103">
        <f t="shared" si="76"/>
        <v>498.10898220236851</v>
      </c>
      <c r="BD78" s="103">
        <f t="shared" si="76"/>
        <v>469.81881688458691</v>
      </c>
      <c r="BE78" s="103">
        <f t="shared" si="76"/>
        <v>500.12970829649578</v>
      </c>
      <c r="BF78" s="103">
        <f t="shared" si="76"/>
        <v>501.14007134355938</v>
      </c>
      <c r="BG78" s="103">
        <f t="shared" si="76"/>
        <v>479.9224473552232</v>
      </c>
      <c r="BH78" s="103">
        <f t="shared" si="76"/>
        <v>517.23661068500428</v>
      </c>
      <c r="BI78" s="103">
        <f t="shared" si="76"/>
        <v>485.08251984146983</v>
      </c>
      <c r="BJ78" s="103">
        <f t="shared" si="76"/>
        <v>490.08337056148503</v>
      </c>
      <c r="BK78" s="103">
        <f t="shared" si="76"/>
        <v>515.08762416156071</v>
      </c>
      <c r="BL78" s="104">
        <f t="shared" si="76"/>
        <v>669.4130782925497</v>
      </c>
      <c r="BM78" s="103">
        <f t="shared" si="76"/>
        <v>875.11882662488279</v>
      </c>
      <c r="BN78" s="103">
        <f t="shared" ref="BN78:DK78" si="77">BN49*BN77/BN43</f>
        <v>705.27449320107917</v>
      </c>
      <c r="BO78" s="103">
        <f t="shared" si="77"/>
        <v>905.82756548927534</v>
      </c>
      <c r="BP78" s="103">
        <f t="shared" si="77"/>
        <v>942.25491941831092</v>
      </c>
      <c r="BQ78" s="103">
        <f t="shared" si="77"/>
        <v>972.68010415194817</v>
      </c>
      <c r="BR78" s="103">
        <f t="shared" si="77"/>
        <v>1369.920798332306</v>
      </c>
      <c r="BS78" s="103">
        <f t="shared" si="77"/>
        <v>1137.7889769120573</v>
      </c>
      <c r="BT78" s="107">
        <f t="shared" si="77"/>
        <v>719.37896730704995</v>
      </c>
      <c r="BU78" s="103">
        <f t="shared" si="77"/>
        <v>642.10923244994569</v>
      </c>
      <c r="BV78" s="103">
        <f t="shared" si="77"/>
        <v>670.11399648203053</v>
      </c>
      <c r="BW78" s="103">
        <f t="shared" si="77"/>
        <v>717.29707584301548</v>
      </c>
      <c r="BX78" s="103">
        <f t="shared" si="77"/>
        <v>760.12930944230322</v>
      </c>
      <c r="BY78" s="103">
        <f t="shared" si="77"/>
        <v>787.13390333038512</v>
      </c>
      <c r="BZ78" s="103">
        <f t="shared" si="77"/>
        <v>705.34169620036027</v>
      </c>
      <c r="CA78" s="103">
        <f t="shared" si="77"/>
        <v>770.13101088233361</v>
      </c>
      <c r="CB78" s="103">
        <f t="shared" si="77"/>
        <v>675.11484720204567</v>
      </c>
      <c r="CC78" s="103">
        <f t="shared" si="77"/>
        <v>687.39246843421859</v>
      </c>
      <c r="CD78" s="103">
        <f t="shared" si="77"/>
        <v>705.34169620036027</v>
      </c>
      <c r="CE78" s="103">
        <f t="shared" si="77"/>
        <v>724.66612623324681</v>
      </c>
      <c r="CF78" s="105">
        <f t="shared" si="77"/>
        <v>795.1352644824093</v>
      </c>
      <c r="CG78" s="105">
        <f t="shared" si="77"/>
        <v>927.15772349080942</v>
      </c>
      <c r="CH78" s="109">
        <f t="shared" si="77"/>
        <v>3.0791400402559219</v>
      </c>
      <c r="CI78" s="108">
        <f t="shared" si="77"/>
        <v>7.5712939013293541</v>
      </c>
      <c r="CJ78" s="108">
        <f t="shared" si="77"/>
        <v>55.732272847110643</v>
      </c>
      <c r="CK78" s="108">
        <f t="shared" si="77"/>
        <v>86.252327025290271</v>
      </c>
      <c r="CL78" s="108">
        <f t="shared" si="77"/>
        <v>113.8429175800278</v>
      </c>
      <c r="CM78" s="103">
        <f t="shared" si="77"/>
        <v>130.77730185198126</v>
      </c>
      <c r="CN78" s="103">
        <f t="shared" si="77"/>
        <v>139.44847363830601</v>
      </c>
      <c r="CO78" s="108">
        <f t="shared" si="77"/>
        <v>157.17154157013678</v>
      </c>
      <c r="CP78" s="108">
        <f>CP49*CP77/CP43</f>
        <v>307.00222227140171</v>
      </c>
      <c r="CQ78" s="108">
        <f>CQ49*CQ77/CQ43</f>
        <v>39.365628359335446</v>
      </c>
      <c r="CR78" s="108">
        <f t="shared" si="77"/>
        <v>137.40534591443074</v>
      </c>
      <c r="CS78" s="108">
        <f>CS49*CS77/CS43</f>
        <v>50.041941361317519</v>
      </c>
      <c r="CT78" s="108">
        <f>CT49*CT77/CT43</f>
        <v>319.27252338015921</v>
      </c>
      <c r="CU78" s="106">
        <f t="shared" si="77"/>
        <v>331.91083555975905</v>
      </c>
      <c r="CV78" s="106">
        <f t="shared" si="77"/>
        <v>41.838477770588597</v>
      </c>
      <c r="CW78" s="108">
        <f t="shared" si="77"/>
        <v>343.98567670434085</v>
      </c>
      <c r="CX78" s="107">
        <f t="shared" si="77"/>
        <v>437.80299611080994</v>
      </c>
      <c r="CY78" s="107">
        <f t="shared" si="77"/>
        <v>33.627711630903349</v>
      </c>
      <c r="CZ78" s="107">
        <f t="shared" si="77"/>
        <v>307.40049693380763</v>
      </c>
      <c r="DA78" s="107">
        <f t="shared" si="77"/>
        <v>751.41947108399916</v>
      </c>
      <c r="DB78" s="107">
        <f t="shared" si="77"/>
        <v>490.91668465613867</v>
      </c>
      <c r="DC78" s="107">
        <f t="shared" si="77"/>
        <v>439.81954324441125</v>
      </c>
      <c r="DD78" s="107">
        <f t="shared" si="77"/>
        <v>295.00335911700819</v>
      </c>
      <c r="DE78" s="107">
        <f t="shared" si="77"/>
        <v>735.00836932542722</v>
      </c>
      <c r="DF78" s="107">
        <f t="shared" si="77"/>
        <v>737.54076956754727</v>
      </c>
      <c r="DG78" s="107">
        <f t="shared" si="77"/>
        <v>739.78232783778901</v>
      </c>
      <c r="DH78" s="107">
        <f t="shared" si="77"/>
        <v>919.97786704560394</v>
      </c>
      <c r="DI78" s="107">
        <f t="shared" si="77"/>
        <v>170.44960855665013</v>
      </c>
      <c r="DJ78" s="107">
        <f t="shared" si="77"/>
        <v>920.95970041491614</v>
      </c>
      <c r="DK78" s="107">
        <f t="shared" si="77"/>
        <v>711.82919275140114</v>
      </c>
    </row>
    <row r="79" spans="1:116" s="35" customFormat="1" x14ac:dyDescent="0.35">
      <c r="A79" s="70" t="s">
        <v>435</v>
      </c>
      <c r="B79" s="132">
        <f t="shared" ref="B79:BM79" si="78">B74*B77/B43</f>
        <v>7.6484247709256765</v>
      </c>
      <c r="C79" s="132">
        <f t="shared" si="78"/>
        <v>6.60657771228579</v>
      </c>
      <c r="D79" s="132">
        <f t="shared" si="78"/>
        <v>7.9462039691723581</v>
      </c>
      <c r="E79" s="133">
        <f t="shared" si="78"/>
        <v>10.43623203088986</v>
      </c>
      <c r="F79" s="132">
        <f t="shared" si="78"/>
        <v>9.3457112067553005</v>
      </c>
      <c r="G79" s="133">
        <f t="shared" si="78"/>
        <v>8.9396943827080211</v>
      </c>
      <c r="H79" s="133">
        <f t="shared" si="78"/>
        <v>10.520425343701508</v>
      </c>
      <c r="I79" s="133">
        <f t="shared" si="78"/>
        <v>11.725466211820049</v>
      </c>
      <c r="J79" s="125">
        <f t="shared" si="78"/>
        <v>11.113600287819676</v>
      </c>
      <c r="K79" s="133">
        <f t="shared" si="78"/>
        <v>14.413563168405485</v>
      </c>
      <c r="L79" s="133">
        <f t="shared" si="78"/>
        <v>15.013903547417137</v>
      </c>
      <c r="M79" s="133">
        <f>M74*M77/M43</f>
        <v>14.974974782917263</v>
      </c>
      <c r="N79" s="133">
        <f t="shared" si="78"/>
        <v>15.28566062427157</v>
      </c>
      <c r="O79" s="133">
        <f>O74*O77/O43</f>
        <v>15.899586437398955</v>
      </c>
      <c r="P79" s="133">
        <f t="shared" si="78"/>
        <v>13.768546444109798</v>
      </c>
      <c r="Q79" s="133">
        <f t="shared" si="78"/>
        <v>15.902110581935769</v>
      </c>
      <c r="R79" s="133">
        <f t="shared" si="78"/>
        <v>16.382611848155378</v>
      </c>
      <c r="S79" s="133">
        <f t="shared" si="78"/>
        <v>15.252055939640604</v>
      </c>
      <c r="T79" s="133">
        <f t="shared" si="78"/>
        <v>15.403255159167283</v>
      </c>
      <c r="U79" s="133">
        <f t="shared" si="78"/>
        <v>17.909115603259753</v>
      </c>
      <c r="V79" s="132">
        <f t="shared" si="78"/>
        <v>16.611548119736085</v>
      </c>
      <c r="W79" s="132">
        <f t="shared" si="78"/>
        <v>16.582023532713205</v>
      </c>
      <c r="X79" s="132">
        <f t="shared" si="78"/>
        <v>16.160272844665563</v>
      </c>
      <c r="Y79" s="133">
        <f t="shared" si="78"/>
        <v>21.011533611755397</v>
      </c>
      <c r="Z79" s="133">
        <f t="shared" si="78"/>
        <v>22.824465793313834</v>
      </c>
      <c r="AA79" s="133">
        <f t="shared" si="78"/>
        <v>26.12343067128727</v>
      </c>
      <c r="AB79" s="132">
        <f t="shared" si="78"/>
        <v>26.552101904111161</v>
      </c>
      <c r="AC79" s="133">
        <f t="shared" si="78"/>
        <v>29.344205279772435</v>
      </c>
      <c r="AD79" s="125">
        <f t="shared" si="78"/>
        <v>32.572662335642676</v>
      </c>
      <c r="AE79" s="133">
        <f t="shared" si="78"/>
        <v>11.272865182938311</v>
      </c>
      <c r="AF79" s="132">
        <f t="shared" si="78"/>
        <v>11.075176761063137</v>
      </c>
      <c r="AG79" s="133">
        <f t="shared" si="78"/>
        <v>9.7221756990743575</v>
      </c>
      <c r="AH79" s="133">
        <f t="shared" si="78"/>
        <v>10.665348698296336</v>
      </c>
      <c r="AI79" s="133">
        <f t="shared" si="78"/>
        <v>10.596422104976812</v>
      </c>
      <c r="AJ79" s="133">
        <f t="shared" si="78"/>
        <v>11.624587915428352</v>
      </c>
      <c r="AK79" s="133">
        <f t="shared" si="78"/>
        <v>12.672334612489404</v>
      </c>
      <c r="AL79" s="133">
        <f t="shared" si="78"/>
        <v>13.001150613647123</v>
      </c>
      <c r="AM79" s="133">
        <f t="shared" si="78"/>
        <v>12.139484265300091</v>
      </c>
      <c r="AN79" s="133">
        <f t="shared" si="78"/>
        <v>12.683989972591077</v>
      </c>
      <c r="AO79" s="133">
        <f t="shared" si="78"/>
        <v>12.889074601801523</v>
      </c>
      <c r="AP79" s="133">
        <f>AP74*AP77/AP43</f>
        <v>10.87935911471685</v>
      </c>
      <c r="AQ79" s="133">
        <f t="shared" si="78"/>
        <v>12.544209553067097</v>
      </c>
      <c r="AR79" s="133">
        <f t="shared" si="78"/>
        <v>12.071785370373453</v>
      </c>
      <c r="AS79" s="133">
        <f t="shared" si="78"/>
        <v>12.305483026631459</v>
      </c>
      <c r="AT79" s="133">
        <f t="shared" si="78"/>
        <v>11.577247515379767</v>
      </c>
      <c r="AU79" s="133">
        <f t="shared" si="78"/>
        <v>11.73755746870372</v>
      </c>
      <c r="AV79" s="133">
        <f t="shared" si="78"/>
        <v>13.366802570983227</v>
      </c>
      <c r="AW79" s="133">
        <f t="shared" si="78"/>
        <v>13.157443012642524</v>
      </c>
      <c r="AX79" s="133">
        <f t="shared" si="78"/>
        <v>13.157443012642524</v>
      </c>
      <c r="AY79" s="133">
        <f t="shared" si="78"/>
        <v>13.769417106253805</v>
      </c>
      <c r="AZ79" s="133">
        <f t="shared" si="78"/>
        <v>13.769417106253805</v>
      </c>
      <c r="BA79" s="133">
        <f t="shared" si="78"/>
        <v>13.732101612740923</v>
      </c>
      <c r="BB79" s="133">
        <f t="shared" si="78"/>
        <v>13.583367527718972</v>
      </c>
      <c r="BC79" s="133">
        <f t="shared" si="78"/>
        <v>12.211856071948135</v>
      </c>
      <c r="BD79" s="133">
        <f t="shared" si="78"/>
        <v>13.404083950101562</v>
      </c>
      <c r="BE79" s="133">
        <f t="shared" si="78"/>
        <v>12.261397070211617</v>
      </c>
      <c r="BF79" s="133">
        <f t="shared" si="78"/>
        <v>11.991299547679116</v>
      </c>
      <c r="BG79" s="133">
        <f t="shared" si="78"/>
        <v>13.373917219531188</v>
      </c>
      <c r="BH79" s="133">
        <f t="shared" si="78"/>
        <v>12.086384942272229</v>
      </c>
      <c r="BI79" s="133">
        <f t="shared" si="78"/>
        <v>13.455130081547166</v>
      </c>
      <c r="BJ79" s="133">
        <f t="shared" si="78"/>
        <v>13.226441607048873</v>
      </c>
      <c r="BK79" s="133">
        <f t="shared" si="78"/>
        <v>13.655220055390082</v>
      </c>
      <c r="BL79" s="125">
        <f t="shared" si="78"/>
        <v>36.391075339586088</v>
      </c>
      <c r="BM79" s="133">
        <f t="shared" si="78"/>
        <v>49.727520890214208</v>
      </c>
      <c r="BN79" s="133">
        <f t="shared" ref="BN79:CE79" si="79">BN74*BN77/BN43</f>
        <v>38.340597232778201</v>
      </c>
      <c r="BO79" s="133">
        <f t="shared" si="79"/>
        <v>46.623779760683419</v>
      </c>
      <c r="BP79" s="133">
        <f t="shared" si="79"/>
        <v>47.676716884978163</v>
      </c>
      <c r="BQ79" s="133">
        <f t="shared" si="79"/>
        <v>48.395916830058205</v>
      </c>
      <c r="BR79" s="133">
        <f t="shared" si="79"/>
        <v>68.376221681525521</v>
      </c>
      <c r="BS79" s="133">
        <f t="shared" si="79"/>
        <v>55.858951180753081</v>
      </c>
      <c r="BT79" s="125">
        <f t="shared" si="79"/>
        <v>34.469787720161818</v>
      </c>
      <c r="BU79" s="133">
        <f t="shared" si="79"/>
        <v>12.850221115862274</v>
      </c>
      <c r="BV79" s="133">
        <f t="shared" si="79"/>
        <v>14.014404934937298</v>
      </c>
      <c r="BW79" s="133">
        <f t="shared" si="79"/>
        <v>13.314587751776438</v>
      </c>
      <c r="BX79" s="133">
        <f t="shared" si="79"/>
        <v>13.701545852108229</v>
      </c>
      <c r="BY79" s="133">
        <f t="shared" si="79"/>
        <v>14.494533842829451</v>
      </c>
      <c r="BZ79" s="133">
        <f t="shared" si="79"/>
        <v>13.071134924867629</v>
      </c>
      <c r="CA79" s="133">
        <f t="shared" si="79"/>
        <v>13.501505258377017</v>
      </c>
      <c r="CB79" s="133">
        <f t="shared" si="79"/>
        <v>13.284753055343494</v>
      </c>
      <c r="CC79" s="133">
        <f t="shared" si="79"/>
        <v>12.82308795599671</v>
      </c>
      <c r="CD79" s="133">
        <f t="shared" si="79"/>
        <v>12.383929499649172</v>
      </c>
      <c r="CE79" s="133">
        <f t="shared" si="79"/>
        <v>12.721626978931548</v>
      </c>
      <c r="CF79" s="134">
        <f>CF74*CF77/CF43</f>
        <v>13.568136063548229</v>
      </c>
      <c r="CG79" s="134">
        <f>CG74*CG77/CG43</f>
        <v>14.5648994202081</v>
      </c>
      <c r="CH79" s="134">
        <f t="shared" ref="CH79:DJ79" si="80">CH74*CH77/CH43</f>
        <v>8.1209292220408216</v>
      </c>
      <c r="CI79" s="133">
        <f t="shared" si="80"/>
        <v>7.0201910805581047</v>
      </c>
      <c r="CJ79" s="133">
        <f t="shared" si="80"/>
        <v>10.583164222008216</v>
      </c>
      <c r="CK79" s="133">
        <f t="shared" si="80"/>
        <v>12.463504363377893</v>
      </c>
      <c r="CL79" s="133">
        <f t="shared" si="80"/>
        <v>11.781328223225477</v>
      </c>
      <c r="CM79" s="133">
        <f t="shared" si="80"/>
        <v>10.357956537884668</v>
      </c>
      <c r="CN79" s="133">
        <f t="shared" si="80"/>
        <v>10.487349238125732</v>
      </c>
      <c r="CO79" s="133">
        <f t="shared" si="80"/>
        <v>10.431569505948129</v>
      </c>
      <c r="CP79" s="133">
        <f>CP74*CP77/CP43</f>
        <v>22.946054267992711</v>
      </c>
      <c r="CQ79" s="133">
        <f>CQ74*CQ77/CQ43</f>
        <v>11.956516951275731</v>
      </c>
      <c r="CR79" s="133">
        <f t="shared" si="80"/>
        <v>10.320421124114191</v>
      </c>
      <c r="CS79" s="133">
        <f>CS74*CS77/CS43</f>
        <v>13.321435009521826</v>
      </c>
      <c r="CT79" s="133">
        <f>CT74*CT77/CT43</f>
        <v>23.200091550863</v>
      </c>
      <c r="CU79" s="132">
        <f t="shared" si="80"/>
        <v>10.16835294471057</v>
      </c>
      <c r="CV79" s="132">
        <f>CV74*CV77/CV43</f>
        <v>13.745254878649982</v>
      </c>
      <c r="CW79" s="133">
        <f t="shared" si="80"/>
        <v>11.128986730364193</v>
      </c>
      <c r="CX79" s="125">
        <f t="shared" si="80"/>
        <v>10.885180460073849</v>
      </c>
      <c r="CY79" s="125">
        <f>CY74*CY77/CY43</f>
        <v>12.11230833861064</v>
      </c>
      <c r="CZ79" s="125">
        <f t="shared" si="80"/>
        <v>14.871102822182419</v>
      </c>
      <c r="DA79" s="125">
        <f t="shared" si="80"/>
        <v>13.356660267876624</v>
      </c>
      <c r="DB79" s="125">
        <f t="shared" si="80"/>
        <v>16.302389968394177</v>
      </c>
      <c r="DC79" s="125">
        <f t="shared" si="80"/>
        <v>13.705009231961938</v>
      </c>
      <c r="DD79" s="125">
        <f t="shared" si="80"/>
        <v>15.753190255997035</v>
      </c>
      <c r="DE79" s="125">
        <f t="shared" si="80"/>
        <v>14.034465531712616</v>
      </c>
      <c r="DF79" s="125">
        <f t="shared" si="80"/>
        <v>14.293416796350348</v>
      </c>
      <c r="DG79" s="125">
        <f t="shared" si="80"/>
        <v>15.903627308305936</v>
      </c>
      <c r="DH79" s="125">
        <f t="shared" si="80"/>
        <v>14.226262462314773</v>
      </c>
      <c r="DI79" s="125">
        <f t="shared" si="80"/>
        <v>15.266190935122818</v>
      </c>
      <c r="DJ79" s="125">
        <f t="shared" si="80"/>
        <v>14.717910102582319</v>
      </c>
      <c r="DK79" s="125">
        <f>DK74*DK77/DK43</f>
        <v>12.554110818037355</v>
      </c>
    </row>
    <row r="80" spans="1:116" x14ac:dyDescent="0.35">
      <c r="A80" s="4" t="s">
        <v>436</v>
      </c>
      <c r="B80" s="103">
        <f t="shared" ref="B80:BM80" si="81">B79/B45</f>
        <v>7.6484247709256765</v>
      </c>
      <c r="C80" s="103">
        <f t="shared" si="81"/>
        <v>6.60657771228579</v>
      </c>
      <c r="D80" s="103">
        <f t="shared" si="81"/>
        <v>7.9462039691723581</v>
      </c>
      <c r="E80" s="103">
        <f t="shared" si="81"/>
        <v>10.43623203088986</v>
      </c>
      <c r="F80" s="103">
        <f t="shared" si="81"/>
        <v>9.3457112067553005</v>
      </c>
      <c r="G80" s="103">
        <f t="shared" si="81"/>
        <v>8.9396943827080211</v>
      </c>
      <c r="H80" s="103">
        <f t="shared" si="81"/>
        <v>10.520425343701508</v>
      </c>
      <c r="I80" s="103">
        <f t="shared" si="81"/>
        <v>11.725466211820049</v>
      </c>
      <c r="J80" s="104">
        <f t="shared" si="81"/>
        <v>11.113600287819676</v>
      </c>
      <c r="K80" s="103">
        <f t="shared" si="81"/>
        <v>10.079414803080759</v>
      </c>
      <c r="L80" s="103">
        <f t="shared" si="81"/>
        <v>10.426321907928568</v>
      </c>
      <c r="M80" s="103">
        <f t="shared" si="81"/>
        <v>9.8519570940245149</v>
      </c>
      <c r="N80" s="103">
        <f t="shared" si="81"/>
        <v>10.615042100188591</v>
      </c>
      <c r="O80" s="103">
        <f>O79/O45</f>
        <v>10.460254235130892</v>
      </c>
      <c r="P80" s="103">
        <f t="shared" si="81"/>
        <v>9.0582542395459207</v>
      </c>
      <c r="Q80" s="103">
        <f t="shared" si="81"/>
        <v>10.461914856536691</v>
      </c>
      <c r="R80" s="103">
        <f t="shared" si="81"/>
        <v>10.778034110628537</v>
      </c>
      <c r="S80" s="103">
        <f t="shared" si="81"/>
        <v>10.034247328710924</v>
      </c>
      <c r="T80" s="103">
        <f t="shared" si="81"/>
        <v>9.8738815122867205</v>
      </c>
      <c r="U80" s="103">
        <f t="shared" si="81"/>
        <v>11.554268131135323</v>
      </c>
      <c r="V80" s="103">
        <f t="shared" si="81"/>
        <v>9.4923132112777626</v>
      </c>
      <c r="W80" s="103">
        <f t="shared" si="81"/>
        <v>9.8118482442089974</v>
      </c>
      <c r="X80" s="103">
        <f t="shared" si="81"/>
        <v>9.1300976523534256</v>
      </c>
      <c r="Y80" s="103">
        <f t="shared" si="81"/>
        <v>10.830687428739896</v>
      </c>
      <c r="Z80" s="103">
        <f t="shared" si="81"/>
        <v>9.9670156302680493</v>
      </c>
      <c r="AA80" s="103">
        <f t="shared" si="81"/>
        <v>10.750382992299288</v>
      </c>
      <c r="AB80" s="103">
        <f t="shared" si="81"/>
        <v>12.524576369863755</v>
      </c>
      <c r="AC80" s="103">
        <f t="shared" si="81"/>
        <v>11.507531482263701</v>
      </c>
      <c r="AD80" s="104">
        <f t="shared" si="81"/>
        <v>11.389042774700236</v>
      </c>
      <c r="AE80" s="103">
        <f t="shared" si="81"/>
        <v>11.272865182938311</v>
      </c>
      <c r="AF80" s="103">
        <f t="shared" si="81"/>
        <v>11.075176761063137</v>
      </c>
      <c r="AG80" s="103">
        <f t="shared" si="81"/>
        <v>9.7221756990743575</v>
      </c>
      <c r="AH80" s="103">
        <f t="shared" si="81"/>
        <v>10.665348698296336</v>
      </c>
      <c r="AI80" s="103">
        <f t="shared" si="81"/>
        <v>10.596422104976812</v>
      </c>
      <c r="AJ80" s="103">
        <f t="shared" si="81"/>
        <v>11.624587915428352</v>
      </c>
      <c r="AK80" s="103">
        <f t="shared" si="81"/>
        <v>12.672334612489404</v>
      </c>
      <c r="AL80" s="103">
        <f t="shared" si="81"/>
        <v>13.001150613647123</v>
      </c>
      <c r="AM80" s="103">
        <f t="shared" si="81"/>
        <v>12.139484265300091</v>
      </c>
      <c r="AN80" s="103">
        <f t="shared" si="81"/>
        <v>12.683989972591077</v>
      </c>
      <c r="AO80" s="103">
        <f t="shared" si="81"/>
        <v>12.889074601801523</v>
      </c>
      <c r="AP80" s="103">
        <f>AP79/AP45</f>
        <v>10.87935911471685</v>
      </c>
      <c r="AQ80" s="103">
        <f t="shared" si="81"/>
        <v>12.544209553067097</v>
      </c>
      <c r="AR80" s="103">
        <f t="shared" si="81"/>
        <v>12.071785370373453</v>
      </c>
      <c r="AS80" s="103">
        <f t="shared" si="81"/>
        <v>12.305483026631459</v>
      </c>
      <c r="AT80" s="103">
        <f t="shared" si="81"/>
        <v>11.577247515379767</v>
      </c>
      <c r="AU80" s="103">
        <f t="shared" si="81"/>
        <v>11.73755746870372</v>
      </c>
      <c r="AV80" s="103">
        <f t="shared" si="81"/>
        <v>13.366802570983227</v>
      </c>
      <c r="AW80" s="103">
        <f t="shared" si="81"/>
        <v>13.157443012642524</v>
      </c>
      <c r="AX80" s="103">
        <f t="shared" si="81"/>
        <v>13.157443012642524</v>
      </c>
      <c r="AY80" s="103">
        <f t="shared" si="81"/>
        <v>13.769417106253805</v>
      </c>
      <c r="AZ80" s="103">
        <f t="shared" si="81"/>
        <v>13.769417106253805</v>
      </c>
      <c r="BA80" s="103">
        <f t="shared" si="81"/>
        <v>13.732101612740923</v>
      </c>
      <c r="BB80" s="103">
        <f t="shared" si="81"/>
        <v>13.583367527718972</v>
      </c>
      <c r="BC80" s="103">
        <f t="shared" si="81"/>
        <v>12.211856071948135</v>
      </c>
      <c r="BD80" s="103">
        <f t="shared" si="81"/>
        <v>13.404083950101562</v>
      </c>
      <c r="BE80" s="103">
        <f t="shared" si="81"/>
        <v>12.261397070211617</v>
      </c>
      <c r="BF80" s="103">
        <f t="shared" si="81"/>
        <v>11.991299547679116</v>
      </c>
      <c r="BG80" s="103">
        <f t="shared" si="81"/>
        <v>13.373917219531188</v>
      </c>
      <c r="BH80" s="103">
        <f t="shared" si="81"/>
        <v>12.086384942272229</v>
      </c>
      <c r="BI80" s="103">
        <f t="shared" si="81"/>
        <v>13.455130081547166</v>
      </c>
      <c r="BJ80" s="103">
        <f t="shared" si="81"/>
        <v>13.226441607048873</v>
      </c>
      <c r="BK80" s="103">
        <f t="shared" si="81"/>
        <v>13.655220055390082</v>
      </c>
      <c r="BL80" s="104">
        <f t="shared" si="81"/>
        <v>14.673820701446003</v>
      </c>
      <c r="BM80" s="103">
        <f t="shared" si="81"/>
        <v>16.357737134938883</v>
      </c>
      <c r="BN80" s="103">
        <f t="shared" ref="BN80:DK80" si="82">BN79/BN45</f>
        <v>15.459918239023468</v>
      </c>
      <c r="BO80" s="103">
        <f t="shared" si="82"/>
        <v>15.858428490028373</v>
      </c>
      <c r="BP80" s="103">
        <f t="shared" si="82"/>
        <v>15.683130554269132</v>
      </c>
      <c r="BQ80" s="103">
        <f t="shared" si="82"/>
        <v>15.461954258804539</v>
      </c>
      <c r="BR80" s="103">
        <f t="shared" si="82"/>
        <v>14.864396017722941</v>
      </c>
      <c r="BS80" s="103">
        <f t="shared" si="82"/>
        <v>15.3881408211441</v>
      </c>
      <c r="BT80" s="104">
        <f t="shared" si="82"/>
        <v>15.184928511084502</v>
      </c>
      <c r="BU80" s="103">
        <f t="shared" si="82"/>
        <v>12.850221115862274</v>
      </c>
      <c r="BV80" s="103">
        <f t="shared" si="82"/>
        <v>14.014404934937298</v>
      </c>
      <c r="BW80" s="103">
        <f t="shared" si="82"/>
        <v>13.314587751776438</v>
      </c>
      <c r="BX80" s="103">
        <f t="shared" si="82"/>
        <v>13.701545852108229</v>
      </c>
      <c r="BY80" s="103">
        <f t="shared" si="82"/>
        <v>14.494533842829451</v>
      </c>
      <c r="BZ80" s="103">
        <f t="shared" si="82"/>
        <v>13.071134924867629</v>
      </c>
      <c r="CA80" s="103">
        <f t="shared" si="82"/>
        <v>13.501505258377017</v>
      </c>
      <c r="CB80" s="103">
        <f t="shared" si="82"/>
        <v>13.284753055343494</v>
      </c>
      <c r="CC80" s="103">
        <f t="shared" si="82"/>
        <v>12.82308795599671</v>
      </c>
      <c r="CD80" s="103">
        <f t="shared" si="82"/>
        <v>12.383929499649172</v>
      </c>
      <c r="CE80" s="103">
        <f t="shared" si="82"/>
        <v>12.721626978931548</v>
      </c>
      <c r="CF80" s="105">
        <f t="shared" si="82"/>
        <v>13.568136063548229</v>
      </c>
      <c r="CG80" s="105">
        <f t="shared" si="82"/>
        <v>14.5648994202081</v>
      </c>
      <c r="CH80" s="105">
        <f t="shared" si="82"/>
        <v>8.1209292220408216</v>
      </c>
      <c r="CI80" s="103">
        <f t="shared" si="82"/>
        <v>7.0201910805581047</v>
      </c>
      <c r="CJ80" s="103">
        <f t="shared" si="82"/>
        <v>10.583164222008216</v>
      </c>
      <c r="CK80" s="103">
        <f t="shared" si="82"/>
        <v>12.463504363377893</v>
      </c>
      <c r="CL80" s="103">
        <f t="shared" si="82"/>
        <v>11.781328223225477</v>
      </c>
      <c r="CM80" s="103">
        <f t="shared" si="82"/>
        <v>10.357956537884668</v>
      </c>
      <c r="CN80" s="103">
        <f t="shared" si="82"/>
        <v>10.487349238125732</v>
      </c>
      <c r="CO80" s="103">
        <f t="shared" si="82"/>
        <v>10.431569505948129</v>
      </c>
      <c r="CP80" s="103">
        <f>CP79/CP45</f>
        <v>9.9765453339098755</v>
      </c>
      <c r="CQ80" s="103">
        <f>CQ79/CQ45</f>
        <v>11.956516951275731</v>
      </c>
      <c r="CR80" s="103">
        <f t="shared" si="82"/>
        <v>10.320421124114191</v>
      </c>
      <c r="CS80" s="103">
        <f>CS79/CS45</f>
        <v>13.321435009521826</v>
      </c>
      <c r="CT80" s="103">
        <f>CT79/CT45</f>
        <v>9.0625357620558589</v>
      </c>
      <c r="CU80" s="103">
        <f t="shared" si="82"/>
        <v>10.16835294471057</v>
      </c>
      <c r="CV80" s="103">
        <f t="shared" si="82"/>
        <v>13.745254878649982</v>
      </c>
      <c r="CW80" s="103">
        <f t="shared" si="82"/>
        <v>11.128986730364193</v>
      </c>
      <c r="CX80" s="103">
        <f t="shared" si="82"/>
        <v>10.885180460073849</v>
      </c>
      <c r="CY80" s="103">
        <f t="shared" si="82"/>
        <v>12.11230833861064</v>
      </c>
      <c r="CZ80" s="103">
        <f t="shared" si="82"/>
        <v>14.871102822182419</v>
      </c>
      <c r="DA80" s="103">
        <f t="shared" si="82"/>
        <v>13.356660267876624</v>
      </c>
      <c r="DB80" s="103">
        <f t="shared" si="82"/>
        <v>16.302389968394177</v>
      </c>
      <c r="DC80" s="103">
        <f t="shared" si="82"/>
        <v>13.705009231961938</v>
      </c>
      <c r="DD80" s="103">
        <f t="shared" si="82"/>
        <v>15.753190255997035</v>
      </c>
      <c r="DE80" s="103">
        <f t="shared" si="82"/>
        <v>14.034465531712616</v>
      </c>
      <c r="DF80" s="103">
        <f t="shared" si="82"/>
        <v>14.293416796350348</v>
      </c>
      <c r="DG80" s="103">
        <f t="shared" si="82"/>
        <v>15.903627308305936</v>
      </c>
      <c r="DH80" s="103">
        <f t="shared" si="82"/>
        <v>14.226262462314773</v>
      </c>
      <c r="DI80" s="103">
        <f t="shared" si="82"/>
        <v>16.59368579904654</v>
      </c>
      <c r="DJ80" s="103">
        <f t="shared" si="82"/>
        <v>14.717910102582319</v>
      </c>
      <c r="DK80" s="103">
        <f t="shared" si="82"/>
        <v>12.554110818037355</v>
      </c>
    </row>
    <row r="81" spans="1:115" x14ac:dyDescent="0.35">
      <c r="A81" s="4" t="s">
        <v>437</v>
      </c>
      <c r="B81" s="102"/>
      <c r="C81" s="102"/>
      <c r="D81" s="102"/>
      <c r="E81" s="103"/>
      <c r="F81" s="102"/>
      <c r="G81" s="103">
        <f>G51*G77/G43</f>
        <v>285.46575406047668</v>
      </c>
      <c r="H81" s="103"/>
      <c r="I81" s="103"/>
      <c r="J81" s="104"/>
      <c r="K81" s="103"/>
      <c r="L81" s="103"/>
      <c r="M81" s="103"/>
      <c r="N81" s="103"/>
      <c r="O81" s="103"/>
      <c r="P81" s="103">
        <f>P51*P77/P43</f>
        <v>221.60474976290436</v>
      </c>
      <c r="Q81" s="103"/>
      <c r="R81" s="103"/>
      <c r="S81" s="103">
        <f>S51*S77/S43</f>
        <v>247.40448608109622</v>
      </c>
      <c r="T81" s="103"/>
      <c r="U81" s="103"/>
      <c r="V81" s="102">
        <f>V51*V77/V43</f>
        <v>478.76662793659841</v>
      </c>
      <c r="W81" s="102">
        <f>W51*W77/W43</f>
        <v>671.23274209075225</v>
      </c>
      <c r="X81" s="102">
        <f>X51*X77/X43</f>
        <v>680.8204690215922</v>
      </c>
      <c r="Y81" s="103">
        <f>Y51*Y77/Y43</f>
        <v>404.15658915485449</v>
      </c>
      <c r="Z81" s="103">
        <f>Z51*Z77/Z43</f>
        <v>421.97478321821558</v>
      </c>
      <c r="AA81" s="103"/>
      <c r="AB81" s="102"/>
      <c r="AC81" s="103"/>
      <c r="AD81" s="104"/>
      <c r="AE81" s="103"/>
      <c r="AF81" s="103">
        <f>AF51*AF77/AF43</f>
        <v>149.75919364514925</v>
      </c>
      <c r="AG81" s="103">
        <f>AG51*AG77/AG43</f>
        <v>161.88013624614226</v>
      </c>
      <c r="AH81" s="103">
        <f>AH51*AH77/AH43</f>
        <v>167.16114396958199</v>
      </c>
      <c r="AI81" s="103">
        <f>AH51*AI77/AI43</f>
        <v>169.11187469189011</v>
      </c>
      <c r="AJ81" s="103">
        <f>AJ51*AJ77/AJ43</f>
        <v>182.00219748393738</v>
      </c>
      <c r="AK81" s="103"/>
      <c r="AL81" s="103">
        <f t="shared" ref="AL81:AQ81" si="83">AL51*AL77/AL43</f>
        <v>205.07114241128883</v>
      </c>
      <c r="AM81" s="103">
        <f t="shared" si="83"/>
        <v>206.65324311370713</v>
      </c>
      <c r="AN81" s="103">
        <f t="shared" si="83"/>
        <v>212.42089887929808</v>
      </c>
      <c r="AO81" s="103">
        <f t="shared" si="83"/>
        <v>121.01974123896908</v>
      </c>
      <c r="AP81" s="103">
        <f t="shared" si="83"/>
        <v>103.19784420724</v>
      </c>
      <c r="AQ81" s="103">
        <f t="shared" si="83"/>
        <v>120.52829638654482</v>
      </c>
      <c r="AR81" s="103"/>
      <c r="AS81" s="103">
        <f>AS51*AS77/AS43</f>
        <v>119.02024713636064</v>
      </c>
      <c r="AT81" s="103">
        <f>AT51*AT77/AT43</f>
        <v>237.70192299044948</v>
      </c>
      <c r="AU81" s="103"/>
      <c r="AV81" s="103">
        <f>AV51*AV77/AV43</f>
        <v>250.2494289381651</v>
      </c>
      <c r="AW81" s="103"/>
      <c r="AX81" s="103"/>
      <c r="AY81" s="103"/>
      <c r="AZ81" s="103"/>
      <c r="BA81" s="103"/>
      <c r="BB81" s="103"/>
      <c r="BC81" s="103">
        <f t="shared" ref="BC81" si="84">BC51*BC77/BC43</f>
        <v>238.44567910701616</v>
      </c>
      <c r="BD81" s="103"/>
      <c r="BE81" s="103"/>
      <c r="BF81" s="103">
        <f>BF51*BF77/BF43</f>
        <v>238.44567910701616</v>
      </c>
      <c r="BG81" s="103"/>
      <c r="BH81" s="103">
        <f>BH51*BH77/BH43</f>
        <v>243.99855708727299</v>
      </c>
      <c r="BI81" s="103"/>
      <c r="BJ81" s="103"/>
      <c r="BK81" s="103"/>
      <c r="BL81" s="104"/>
      <c r="BM81" s="103"/>
      <c r="BN81" s="103"/>
      <c r="BO81" s="103"/>
      <c r="BP81" s="103"/>
      <c r="BQ81" s="103"/>
      <c r="BR81" s="103"/>
      <c r="BS81" s="103">
        <f>BS51*BS77/BS43</f>
        <v>569.46624171075825</v>
      </c>
      <c r="BT81" s="104">
        <f>BT51*BT77/BT43</f>
        <v>332.76598088300966</v>
      </c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5">
        <f>CF51*CF77/CF43</f>
        <v>253.24308046156733</v>
      </c>
      <c r="CH81" s="105"/>
      <c r="CI81" s="103"/>
      <c r="CJ81" s="103"/>
      <c r="CK81" s="103"/>
      <c r="CL81" s="103"/>
      <c r="CM81" s="103"/>
      <c r="CN81" s="103"/>
      <c r="CO81" s="103">
        <f>CO51*CO77/CO43</f>
        <v>209.68679474555549</v>
      </c>
      <c r="CP81" s="103"/>
      <c r="CQ81" s="103">
        <f>CQ51*CQ77/CQ43</f>
        <v>39.135420006356874</v>
      </c>
      <c r="CR81" s="103"/>
      <c r="CS81" s="103">
        <f>CS51*CS77/CS43</f>
        <v>41.871828486000375</v>
      </c>
      <c r="CT81" s="103">
        <f>CT51*CT77/CT43</f>
        <v>216.73244287850224</v>
      </c>
      <c r="CU81" s="103"/>
      <c r="CV81" s="103">
        <f>CV51*CV77/CV43</f>
        <v>30.382704095308384</v>
      </c>
      <c r="CW81" s="103">
        <f t="shared" ref="CW81:DD81" si="85">CW51*CW77/CW43</f>
        <v>294.96771777397225</v>
      </c>
      <c r="CX81" s="104">
        <f t="shared" si="85"/>
        <v>298.05981755422818</v>
      </c>
      <c r="CY81" s="104">
        <f>CY51*CY77/CY43</f>
        <v>8.8748364334769381</v>
      </c>
      <c r="CZ81" s="104">
        <f t="shared" si="85"/>
        <v>184.84880380405045</v>
      </c>
      <c r="DA81" s="104">
        <f t="shared" si="85"/>
        <v>293.09293505632428</v>
      </c>
      <c r="DB81" s="104">
        <f t="shared" si="85"/>
        <v>288.65901057780957</v>
      </c>
      <c r="DC81" s="104">
        <f t="shared" si="85"/>
        <v>218.91918706534886</v>
      </c>
      <c r="DD81" s="104">
        <f t="shared" si="85"/>
        <v>194.0022090464393</v>
      </c>
      <c r="DE81" s="104">
        <f>DE51*DE77/DE43</f>
        <v>530.00603502377749</v>
      </c>
      <c r="DF81" s="104">
        <f>DF51*DF77/DF43</f>
        <v>209.44204105335382</v>
      </c>
      <c r="DG81" s="104">
        <f>DG51*DG77/DG43</f>
        <v>224.55941883118169</v>
      </c>
      <c r="DH81" s="104">
        <f>DH51*DH77/DH43</f>
        <v>260.67675955240964</v>
      </c>
      <c r="DI81" s="104">
        <f>DI51*DI77/DI43</f>
        <v>186.21373420350795</v>
      </c>
    </row>
    <row r="82" spans="1:115" s="46" customFormat="1" ht="15" thickBot="1" x14ac:dyDescent="0.4">
      <c r="A82" s="45" t="s">
        <v>438</v>
      </c>
      <c r="B82" s="126"/>
      <c r="C82" s="126"/>
      <c r="D82" s="126"/>
      <c r="E82" s="126"/>
      <c r="F82" s="126"/>
      <c r="G82" s="126">
        <f>G76*G77/G43</f>
        <v>10.848266001194027</v>
      </c>
      <c r="H82" s="126"/>
      <c r="I82" s="126"/>
      <c r="J82" s="127"/>
      <c r="K82" s="126"/>
      <c r="L82" s="126"/>
      <c r="M82" s="126"/>
      <c r="N82" s="126"/>
      <c r="O82" s="126"/>
      <c r="P82" s="126">
        <f>P76*P77/P43</f>
        <v>16.69178259785625</v>
      </c>
      <c r="Q82" s="126"/>
      <c r="R82" s="126"/>
      <c r="S82" s="126">
        <f>S76*S77/S43</f>
        <v>15.878410035144634</v>
      </c>
      <c r="T82" s="126"/>
      <c r="U82" s="126"/>
      <c r="V82" s="126">
        <f>V76*V77/V43</f>
        <v>18.928759349408843</v>
      </c>
      <c r="W82" s="126">
        <f>W76*W77/W43</f>
        <v>19.0339025036522</v>
      </c>
      <c r="X82" s="126">
        <f>X76*X77/X43</f>
        <v>20.483439394730482</v>
      </c>
      <c r="Y82" s="126">
        <f>Y76*Y77/Y43</f>
        <v>23.250747242911345</v>
      </c>
      <c r="Z82" s="126">
        <f>Z76*Z77/Z43</f>
        <v>24.275811135494866</v>
      </c>
      <c r="AA82" s="126"/>
      <c r="AB82" s="126"/>
      <c r="AC82" s="126"/>
      <c r="AD82" s="127"/>
      <c r="AE82" s="126"/>
      <c r="AF82" s="126">
        <f>AF76*AF77/AF43</f>
        <v>12.854939080896347</v>
      </c>
      <c r="AG82" s="126">
        <f>AG76*AG77/AG43</f>
        <v>11.045975972976356</v>
      </c>
      <c r="AH82" s="126">
        <f>AH76*AH77/AH43</f>
        <v>11.406328303898045</v>
      </c>
      <c r="AI82" s="126"/>
      <c r="AJ82" s="126">
        <f>AJ76*AJ77/AJ43</f>
        <v>12.434309941540027</v>
      </c>
      <c r="AK82" s="126"/>
      <c r="AL82" s="126">
        <f t="shared" ref="AL82:AQ82" si="86">AL76*AL77/AL43</f>
        <v>14.032006749147339</v>
      </c>
      <c r="AM82" s="126">
        <f t="shared" si="86"/>
        <v>14.112063327960668</v>
      </c>
      <c r="AN82" s="126">
        <f t="shared" si="86"/>
        <v>14.505928540001456</v>
      </c>
      <c r="AO82" s="126">
        <f t="shared" si="86"/>
        <v>13.963621429719531</v>
      </c>
      <c r="AP82" s="126">
        <f t="shared" si="86"/>
        <v>11.739562857468146</v>
      </c>
      <c r="AQ82" s="126">
        <f t="shared" si="86"/>
        <v>13.729996082816362</v>
      </c>
      <c r="AR82" s="126"/>
      <c r="AS82" s="126">
        <f>AS76*AS77/AS43</f>
        <v>13.545751453706968</v>
      </c>
      <c r="AT82" s="126">
        <f>AT76*AT77/AT43</f>
        <v>13.519418075363939</v>
      </c>
      <c r="AU82" s="126"/>
      <c r="AV82" s="126">
        <f>AV76*AV77/AV43</f>
        <v>14.273327745105799</v>
      </c>
      <c r="AW82" s="126"/>
      <c r="AX82" s="126"/>
      <c r="AY82" s="126"/>
      <c r="AZ82" s="126"/>
      <c r="BA82" s="126"/>
      <c r="BB82" s="126"/>
      <c r="BC82" s="126">
        <f t="shared" ref="BC82" si="87">BC76*BC77/BC43</f>
        <v>13.578841005500191</v>
      </c>
      <c r="BD82" s="126"/>
      <c r="BE82" s="126"/>
      <c r="BF82" s="126">
        <f>BF76*BF77/BF43</f>
        <v>13.578841005500191</v>
      </c>
      <c r="BG82" s="126"/>
      <c r="BH82" s="126">
        <f>BH76*BH77/BH43</f>
        <v>13.895062492503985</v>
      </c>
      <c r="BI82" s="126"/>
      <c r="BJ82" s="126"/>
      <c r="BK82" s="126"/>
      <c r="BL82" s="127"/>
      <c r="BM82" s="126"/>
      <c r="BN82" s="126"/>
      <c r="BO82" s="126"/>
      <c r="BP82" s="126"/>
      <c r="BQ82" s="126"/>
      <c r="BR82" s="126"/>
      <c r="BS82" s="126">
        <f>BS76*BS77/BS43</f>
        <v>64.940403309577036</v>
      </c>
      <c r="BT82" s="127">
        <f>BT76*BT77/BT43</f>
        <v>37.947740223073168</v>
      </c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8">
        <f>CF76*CF77/CF43</f>
        <v>14.398290220898962</v>
      </c>
      <c r="CG82" s="5"/>
      <c r="CH82" s="128"/>
      <c r="CI82" s="126"/>
      <c r="CJ82" s="126"/>
      <c r="CK82" s="126"/>
      <c r="CL82" s="126"/>
      <c r="CM82" s="126"/>
      <c r="CN82" s="126"/>
      <c r="CO82" s="126">
        <f>CO76*CO77/CO43</f>
        <v>11.923821059443345</v>
      </c>
      <c r="CP82" s="126"/>
      <c r="CQ82" s="126">
        <f>CQ76*CQ77/CQ43</f>
        <v>13.35259320859592</v>
      </c>
      <c r="CR82" s="126">
        <f>CR76*CR77/CR43</f>
        <v>0</v>
      </c>
      <c r="CS82" s="126">
        <f>CS76*CS77/CS43</f>
        <v>14.325133290360858</v>
      </c>
      <c r="CT82" s="126">
        <f>CT76*CT77/CT43</f>
        <v>24.737860740317032</v>
      </c>
      <c r="CU82" s="126"/>
      <c r="CV82" s="126">
        <f>CV76*CV77/CV43</f>
        <v>14.82361274168956</v>
      </c>
      <c r="CW82" s="126">
        <f t="shared" ref="CW82:DD82" si="88">CW76*CW77/CW43</f>
        <v>12.173645974098383</v>
      </c>
      <c r="CX82" s="127">
        <f t="shared" si="88"/>
        <v>12.13430476035993</v>
      </c>
      <c r="CY82" s="127">
        <f>CY76*CY77/CY43</f>
        <v>12.172395881566787</v>
      </c>
      <c r="CZ82" s="127">
        <f t="shared" si="88"/>
        <v>15.749004250120834</v>
      </c>
      <c r="DA82" s="127">
        <f t="shared" si="88"/>
        <v>14.283656219070744</v>
      </c>
      <c r="DB82" s="127">
        <f t="shared" si="88"/>
        <v>16.425826261255718</v>
      </c>
      <c r="DC82" s="127">
        <f t="shared" si="88"/>
        <v>14.936284871808839</v>
      </c>
      <c r="DD82" s="127">
        <f t="shared" si="88"/>
        <v>16.568516701605091</v>
      </c>
      <c r="DE82" s="127">
        <f>DE76*DE77/DE43</f>
        <v>15.414537814666874</v>
      </c>
      <c r="DF82" s="127">
        <f>DF76*DF77/DF43</f>
        <v>14.876498846053014</v>
      </c>
      <c r="DG82" s="127">
        <f>DG76*DG77/DG43</f>
        <v>15.947004021076914</v>
      </c>
      <c r="DH82" s="127">
        <f>DH76*DH77/DH43</f>
        <v>14.812527582984655</v>
      </c>
      <c r="DI82" s="127">
        <f>DI76*DI77/DI43</f>
        <v>15.877148505767629</v>
      </c>
    </row>
    <row r="83" spans="1:115" s="3" customFormat="1" x14ac:dyDescent="0.35">
      <c r="A83" s="4" t="s">
        <v>17</v>
      </c>
      <c r="B83" s="2">
        <v>1</v>
      </c>
      <c r="C83" s="2">
        <v>2</v>
      </c>
      <c r="D83" s="2">
        <v>3</v>
      </c>
      <c r="E83" s="3">
        <v>4</v>
      </c>
      <c r="F83" s="7">
        <v>5</v>
      </c>
      <c r="G83" s="2">
        <v>6</v>
      </c>
      <c r="H83" s="2">
        <v>7</v>
      </c>
      <c r="I83" s="2">
        <v>8</v>
      </c>
      <c r="J83" s="4">
        <v>9</v>
      </c>
      <c r="K83" s="2">
        <v>10</v>
      </c>
      <c r="L83" s="3">
        <v>11</v>
      </c>
      <c r="M83" s="7">
        <v>12</v>
      </c>
      <c r="N83" s="2">
        <v>13</v>
      </c>
      <c r="O83" s="2">
        <v>14</v>
      </c>
      <c r="P83" s="2">
        <v>15</v>
      </c>
      <c r="Q83" s="2">
        <v>16</v>
      </c>
      <c r="R83" s="2">
        <v>17</v>
      </c>
      <c r="S83" s="3">
        <v>18</v>
      </c>
      <c r="T83" s="7">
        <v>19</v>
      </c>
      <c r="U83" s="2">
        <v>20</v>
      </c>
      <c r="V83" s="2">
        <v>21</v>
      </c>
      <c r="W83" s="2">
        <v>22</v>
      </c>
      <c r="X83" s="2">
        <v>23</v>
      </c>
      <c r="Y83" s="2">
        <v>24</v>
      </c>
      <c r="Z83" s="3">
        <v>25</v>
      </c>
      <c r="AA83" s="7">
        <v>26</v>
      </c>
      <c r="AB83" s="2">
        <v>27</v>
      </c>
      <c r="AC83" s="2">
        <v>28</v>
      </c>
      <c r="AD83" s="4">
        <v>29</v>
      </c>
      <c r="AE83" s="2">
        <v>30</v>
      </c>
      <c r="AF83" s="2">
        <v>31</v>
      </c>
      <c r="AG83" s="3">
        <v>32</v>
      </c>
      <c r="AH83" s="7">
        <v>33</v>
      </c>
      <c r="AI83" s="2">
        <v>34</v>
      </c>
      <c r="AJ83" s="2">
        <v>35</v>
      </c>
      <c r="AK83" s="2">
        <v>36</v>
      </c>
      <c r="AL83" s="2">
        <v>37</v>
      </c>
      <c r="AM83" s="2">
        <v>38</v>
      </c>
      <c r="AN83" s="3">
        <v>39</v>
      </c>
      <c r="AO83" s="7">
        <v>40</v>
      </c>
      <c r="AP83" s="2">
        <v>41</v>
      </c>
      <c r="AQ83" s="2">
        <v>42</v>
      </c>
      <c r="AR83" s="2">
        <v>43</v>
      </c>
      <c r="AS83" s="2">
        <v>44</v>
      </c>
      <c r="AT83" s="2">
        <v>45</v>
      </c>
      <c r="AU83" s="3">
        <v>46</v>
      </c>
      <c r="AV83" s="7">
        <v>47</v>
      </c>
      <c r="AW83" s="2">
        <v>48</v>
      </c>
      <c r="AX83" s="2">
        <v>49</v>
      </c>
      <c r="AY83" s="2">
        <v>50</v>
      </c>
      <c r="AZ83" s="2">
        <v>51</v>
      </c>
      <c r="BA83" s="2">
        <v>52</v>
      </c>
      <c r="BB83" s="3">
        <v>53</v>
      </c>
      <c r="BC83" s="7">
        <v>54</v>
      </c>
      <c r="BD83" s="2">
        <v>55</v>
      </c>
      <c r="BE83" s="2">
        <v>56</v>
      </c>
      <c r="BF83" s="2">
        <v>57</v>
      </c>
      <c r="BG83" s="2">
        <v>58</v>
      </c>
      <c r="BH83" s="2">
        <v>59</v>
      </c>
      <c r="BI83" s="3">
        <v>60</v>
      </c>
      <c r="BJ83" s="7">
        <v>61</v>
      </c>
      <c r="BK83" s="2">
        <v>62</v>
      </c>
      <c r="BL83" s="4">
        <v>63</v>
      </c>
      <c r="BM83" s="2">
        <v>64</v>
      </c>
      <c r="BN83" s="2">
        <v>65</v>
      </c>
      <c r="BO83" s="2">
        <v>66</v>
      </c>
      <c r="BP83" s="3">
        <v>67</v>
      </c>
      <c r="BQ83" s="7">
        <v>68</v>
      </c>
      <c r="BR83" s="2">
        <v>69</v>
      </c>
      <c r="BS83" s="2">
        <v>70</v>
      </c>
      <c r="BT83" s="4">
        <v>71</v>
      </c>
      <c r="BU83" s="2">
        <v>72</v>
      </c>
      <c r="BV83" s="2">
        <v>73</v>
      </c>
      <c r="BW83" s="3">
        <v>74</v>
      </c>
      <c r="BX83" s="7">
        <v>75</v>
      </c>
      <c r="BY83" s="2">
        <v>76</v>
      </c>
      <c r="BZ83" s="2">
        <v>77</v>
      </c>
      <c r="CA83" s="2">
        <v>78</v>
      </c>
      <c r="CB83" s="2">
        <v>79</v>
      </c>
      <c r="CC83" s="2">
        <v>80</v>
      </c>
      <c r="CD83" s="3">
        <v>81</v>
      </c>
      <c r="CE83" s="7">
        <v>82</v>
      </c>
      <c r="CF83" s="5">
        <v>85</v>
      </c>
      <c r="CG83" s="5" t="s">
        <v>18</v>
      </c>
      <c r="CH83" s="5" t="s">
        <v>19</v>
      </c>
      <c r="CI83" s="2" t="s">
        <v>20</v>
      </c>
      <c r="CJ83" s="2" t="s">
        <v>21</v>
      </c>
      <c r="CK83" s="5" t="s">
        <v>22</v>
      </c>
      <c r="CL83" s="2" t="s">
        <v>23</v>
      </c>
      <c r="CM83" s="5" t="s">
        <v>24</v>
      </c>
      <c r="CN83" s="2" t="s">
        <v>25</v>
      </c>
      <c r="CO83" s="2" t="s">
        <v>26</v>
      </c>
      <c r="CP83" s="2" t="s">
        <v>27</v>
      </c>
      <c r="CQ83" s="2" t="s">
        <v>28</v>
      </c>
      <c r="CR83" s="2" t="s">
        <v>29</v>
      </c>
      <c r="CS83" s="2" t="s">
        <v>30</v>
      </c>
      <c r="CT83" s="2" t="s">
        <v>31</v>
      </c>
      <c r="CU83" s="2" t="s">
        <v>32</v>
      </c>
      <c r="CV83" s="2" t="s">
        <v>33</v>
      </c>
      <c r="CW83" s="2" t="s">
        <v>34</v>
      </c>
      <c r="CX83" s="2" t="s">
        <v>35</v>
      </c>
      <c r="CY83" s="2" t="s">
        <v>36</v>
      </c>
      <c r="CZ83" s="2" t="s">
        <v>37</v>
      </c>
      <c r="DA83" s="2" t="s">
        <v>38</v>
      </c>
      <c r="DB83" s="2" t="s">
        <v>39</v>
      </c>
      <c r="DC83" s="2" t="s">
        <v>40</v>
      </c>
      <c r="DD83" s="2" t="s">
        <v>41</v>
      </c>
      <c r="DE83" s="2" t="s">
        <v>42</v>
      </c>
      <c r="DF83" s="2" t="s">
        <v>43</v>
      </c>
      <c r="DG83" s="3" t="s">
        <v>439</v>
      </c>
      <c r="DH83" s="2" t="s">
        <v>45</v>
      </c>
      <c r="DI83" s="3" t="s">
        <v>46</v>
      </c>
      <c r="DJ83" s="7" t="s">
        <v>47</v>
      </c>
      <c r="DK83" s="7" t="s">
        <v>48</v>
      </c>
    </row>
    <row r="84" spans="1:115" s="3" customFormat="1" x14ac:dyDescent="0.35">
      <c r="A84" s="3" t="s">
        <v>128</v>
      </c>
      <c r="B84" s="3">
        <v>1906</v>
      </c>
      <c r="C84" s="2">
        <v>1907</v>
      </c>
      <c r="D84" s="2">
        <v>1908</v>
      </c>
      <c r="E84" s="3">
        <v>1912</v>
      </c>
      <c r="F84" s="3">
        <v>1913</v>
      </c>
      <c r="G84" s="2">
        <v>1914</v>
      </c>
      <c r="H84" s="3">
        <v>1921</v>
      </c>
      <c r="I84" s="2">
        <v>1922</v>
      </c>
      <c r="J84" s="4">
        <v>1923</v>
      </c>
      <c r="K84" s="3">
        <v>1924</v>
      </c>
      <c r="L84" s="3">
        <v>1925</v>
      </c>
      <c r="M84" s="7">
        <v>1926</v>
      </c>
      <c r="N84" s="3">
        <v>1927</v>
      </c>
      <c r="O84" s="3">
        <v>1928</v>
      </c>
      <c r="P84" s="3">
        <v>1929</v>
      </c>
      <c r="Q84" s="3">
        <v>1930</v>
      </c>
      <c r="R84" s="3">
        <v>1931</v>
      </c>
      <c r="S84" s="3">
        <v>1932</v>
      </c>
      <c r="T84" s="3">
        <v>1933</v>
      </c>
      <c r="U84" s="2">
        <v>1934</v>
      </c>
      <c r="V84" s="2">
        <v>1935</v>
      </c>
      <c r="W84" s="2">
        <v>1936</v>
      </c>
      <c r="X84" s="2">
        <v>1937</v>
      </c>
      <c r="Y84" s="3">
        <v>1938</v>
      </c>
      <c r="Z84" s="3">
        <v>1939</v>
      </c>
      <c r="AA84" s="3">
        <v>1948</v>
      </c>
      <c r="AB84" s="2">
        <v>1949.5</v>
      </c>
      <c r="AC84" s="3">
        <v>1950</v>
      </c>
      <c r="AD84" s="4">
        <v>1951</v>
      </c>
      <c r="AE84" s="2">
        <v>1952</v>
      </c>
      <c r="AF84" s="2">
        <v>1953</v>
      </c>
      <c r="AG84" s="3">
        <v>1954</v>
      </c>
      <c r="AH84" s="2">
        <v>1955</v>
      </c>
      <c r="AI84" s="3">
        <v>1956</v>
      </c>
      <c r="AJ84" s="3">
        <v>1957</v>
      </c>
      <c r="AK84" s="2">
        <v>1958</v>
      </c>
      <c r="AL84" s="2">
        <v>1958</v>
      </c>
      <c r="AM84" s="3">
        <v>1959</v>
      </c>
      <c r="AN84" s="2">
        <v>1960</v>
      </c>
      <c r="AO84" s="3">
        <v>1961</v>
      </c>
      <c r="AP84" s="3">
        <v>1962</v>
      </c>
      <c r="AQ84" s="3">
        <v>1963</v>
      </c>
      <c r="AR84" s="3">
        <v>1964</v>
      </c>
      <c r="AS84" s="3">
        <v>1965</v>
      </c>
      <c r="AT84" s="3">
        <v>1966</v>
      </c>
      <c r="AU84" s="35">
        <v>1967</v>
      </c>
      <c r="AV84" s="2">
        <v>1968</v>
      </c>
      <c r="AW84" s="2">
        <v>1969</v>
      </c>
      <c r="AX84" s="2">
        <v>1970</v>
      </c>
      <c r="AY84" s="3">
        <v>1971</v>
      </c>
      <c r="AZ84" s="2">
        <v>1972</v>
      </c>
      <c r="BA84" s="2">
        <v>1973</v>
      </c>
      <c r="BB84" s="3">
        <v>1974</v>
      </c>
      <c r="BC84" s="2">
        <v>1975</v>
      </c>
      <c r="BD84" s="3">
        <v>1976</v>
      </c>
      <c r="BE84" s="2">
        <v>1976</v>
      </c>
      <c r="BF84" s="2">
        <v>1977</v>
      </c>
      <c r="BG84" s="3">
        <v>1978</v>
      </c>
      <c r="BH84" s="2">
        <v>1979</v>
      </c>
      <c r="BI84" s="3">
        <v>1980</v>
      </c>
      <c r="BJ84" s="3">
        <v>1981</v>
      </c>
      <c r="BK84" s="3">
        <v>1982</v>
      </c>
      <c r="BL84" s="4">
        <v>1982</v>
      </c>
      <c r="BM84" s="3">
        <v>1983</v>
      </c>
      <c r="BN84" s="2">
        <v>1983</v>
      </c>
      <c r="BO84" s="2">
        <v>1984</v>
      </c>
      <c r="BP84" s="3">
        <v>1985</v>
      </c>
      <c r="BQ84" s="3">
        <v>1986</v>
      </c>
      <c r="BR84" s="2">
        <v>1986.5</v>
      </c>
      <c r="BS84" s="2">
        <v>1987</v>
      </c>
      <c r="BT84" s="4">
        <v>1988</v>
      </c>
      <c r="BU84" s="2">
        <v>1989</v>
      </c>
      <c r="BV84" s="2">
        <v>1990</v>
      </c>
      <c r="BW84" s="3">
        <v>1991</v>
      </c>
      <c r="BX84" s="3">
        <v>1992</v>
      </c>
      <c r="BY84" s="2">
        <v>1993</v>
      </c>
      <c r="BZ84" s="3">
        <v>1994</v>
      </c>
      <c r="CA84" s="3">
        <v>1994</v>
      </c>
      <c r="CB84" s="3">
        <v>1995</v>
      </c>
      <c r="CC84" s="2">
        <v>1996</v>
      </c>
      <c r="CD84" s="3">
        <v>1997</v>
      </c>
      <c r="CE84" s="3">
        <v>1998</v>
      </c>
      <c r="CF84" s="5">
        <v>2000</v>
      </c>
      <c r="CG84" s="5">
        <v>2003</v>
      </c>
      <c r="CH84" s="5">
        <v>1889</v>
      </c>
      <c r="CI84" s="2">
        <v>1895</v>
      </c>
      <c r="CJ84" s="2">
        <v>1908</v>
      </c>
      <c r="CK84" s="2">
        <v>1910</v>
      </c>
      <c r="CL84" s="3">
        <v>1913.5</v>
      </c>
      <c r="CM84" s="2">
        <v>1920</v>
      </c>
      <c r="CN84" s="3">
        <v>1922</v>
      </c>
      <c r="CO84" s="2">
        <v>1922</v>
      </c>
      <c r="CP84" s="2">
        <v>1927</v>
      </c>
      <c r="CQ84" s="2">
        <v>1930</v>
      </c>
      <c r="CR84" s="2">
        <v>1935</v>
      </c>
      <c r="CS84" s="2">
        <v>1938</v>
      </c>
      <c r="CT84" s="2">
        <v>1939.5</v>
      </c>
      <c r="CU84" s="2">
        <v>1950</v>
      </c>
      <c r="CV84" s="2">
        <v>1962</v>
      </c>
      <c r="CW84" s="3">
        <v>1962</v>
      </c>
      <c r="CX84" s="3">
        <v>1964.5</v>
      </c>
      <c r="CY84" s="7">
        <v>1965.5</v>
      </c>
      <c r="CZ84" s="3">
        <v>1979</v>
      </c>
      <c r="DA84" s="3">
        <v>1992</v>
      </c>
      <c r="DB84" s="2">
        <v>1995</v>
      </c>
      <c r="DC84" s="2">
        <v>1995</v>
      </c>
      <c r="DD84" s="2">
        <v>1995</v>
      </c>
      <c r="DE84" s="2">
        <v>1998</v>
      </c>
      <c r="DF84" s="2">
        <v>2006</v>
      </c>
      <c r="DG84" s="3">
        <v>2009</v>
      </c>
      <c r="DH84" s="2">
        <v>2005</v>
      </c>
      <c r="DI84" s="3">
        <v>1992</v>
      </c>
      <c r="DJ84" s="7">
        <v>2005</v>
      </c>
      <c r="DK84" s="7">
        <v>1990</v>
      </c>
    </row>
    <row r="85" spans="1:115" s="3" customFormat="1" x14ac:dyDescent="0.35">
      <c r="A85" s="4" t="s">
        <v>129</v>
      </c>
      <c r="B85" s="2" t="s">
        <v>130</v>
      </c>
      <c r="C85" s="2" t="s">
        <v>131</v>
      </c>
      <c r="D85" s="2" t="s">
        <v>132</v>
      </c>
      <c r="E85" s="39" t="s">
        <v>133</v>
      </c>
      <c r="F85" s="39" t="s">
        <v>133</v>
      </c>
      <c r="G85" s="7" t="s">
        <v>132</v>
      </c>
      <c r="H85" s="3" t="s">
        <v>134</v>
      </c>
      <c r="I85" s="3" t="s">
        <v>131</v>
      </c>
      <c r="J85" s="135" t="s">
        <v>135</v>
      </c>
      <c r="K85" s="3" t="s">
        <v>136</v>
      </c>
      <c r="L85" s="2" t="s">
        <v>137</v>
      </c>
      <c r="M85" s="2" t="s">
        <v>138</v>
      </c>
      <c r="N85" s="3" t="s">
        <v>137</v>
      </c>
      <c r="O85" s="3" t="s">
        <v>138</v>
      </c>
      <c r="P85" s="2" t="s">
        <v>138</v>
      </c>
      <c r="Q85" s="38" t="s">
        <v>138</v>
      </c>
      <c r="R85" s="3" t="s">
        <v>138</v>
      </c>
      <c r="S85" s="2" t="s">
        <v>136</v>
      </c>
      <c r="T85" s="39" t="s">
        <v>139</v>
      </c>
      <c r="U85" s="2" t="s">
        <v>136</v>
      </c>
      <c r="V85" s="2" t="s">
        <v>132</v>
      </c>
      <c r="W85" s="2" t="s">
        <v>140</v>
      </c>
      <c r="X85" s="2" t="s">
        <v>132</v>
      </c>
      <c r="Y85" s="3" t="s">
        <v>132</v>
      </c>
      <c r="Z85" s="3" t="s">
        <v>132</v>
      </c>
      <c r="AA85" s="2" t="s">
        <v>136</v>
      </c>
      <c r="AB85" s="2" t="s">
        <v>141</v>
      </c>
      <c r="AC85" s="2" t="s">
        <v>136</v>
      </c>
      <c r="AD85" s="4" t="s">
        <v>136</v>
      </c>
      <c r="AE85" s="3" t="s">
        <v>141</v>
      </c>
      <c r="AF85" s="2" t="s">
        <v>141</v>
      </c>
      <c r="AG85" s="3" t="s">
        <v>132</v>
      </c>
      <c r="AH85" s="3" t="s">
        <v>132</v>
      </c>
      <c r="AI85" s="38" t="s">
        <v>141</v>
      </c>
      <c r="AJ85" s="39" t="s">
        <v>139</v>
      </c>
      <c r="AK85" s="3" t="s">
        <v>141</v>
      </c>
      <c r="AL85" s="3" t="s">
        <v>142</v>
      </c>
      <c r="AM85" s="3" t="s">
        <v>143</v>
      </c>
      <c r="AN85" s="3" t="s">
        <v>143</v>
      </c>
      <c r="AO85" s="3" t="s">
        <v>141</v>
      </c>
      <c r="AP85" s="3" t="s">
        <v>144</v>
      </c>
      <c r="AQ85" s="3" t="s">
        <v>143</v>
      </c>
      <c r="AR85" s="3" t="s">
        <v>141</v>
      </c>
      <c r="AS85" s="2" t="s">
        <v>143</v>
      </c>
      <c r="AT85" s="2" t="s">
        <v>145</v>
      </c>
      <c r="AU85" s="2" t="s">
        <v>145</v>
      </c>
      <c r="AV85" s="40" t="s">
        <v>146</v>
      </c>
      <c r="AW85" s="40" t="s">
        <v>146</v>
      </c>
      <c r="AX85" s="40" t="s">
        <v>146</v>
      </c>
      <c r="AY85" s="40" t="s">
        <v>146</v>
      </c>
      <c r="AZ85" s="40" t="s">
        <v>146</v>
      </c>
      <c r="BA85" s="40" t="s">
        <v>146</v>
      </c>
      <c r="BB85" s="40" t="s">
        <v>146</v>
      </c>
      <c r="BC85" s="3" t="s">
        <v>141</v>
      </c>
      <c r="BD85" s="39" t="s">
        <v>146</v>
      </c>
      <c r="BE85" s="2" t="s">
        <v>141</v>
      </c>
      <c r="BF85" s="3" t="s">
        <v>141</v>
      </c>
      <c r="BG85" s="39" t="s">
        <v>146</v>
      </c>
      <c r="BH85" s="3" t="s">
        <v>141</v>
      </c>
      <c r="BI85" s="39" t="s">
        <v>146</v>
      </c>
      <c r="BJ85" s="39" t="s">
        <v>146</v>
      </c>
      <c r="BK85" s="39" t="s">
        <v>146</v>
      </c>
      <c r="BL85" s="4" t="s">
        <v>141</v>
      </c>
      <c r="BM85" s="3" t="s">
        <v>147</v>
      </c>
      <c r="BN85" s="2" t="s">
        <v>141</v>
      </c>
      <c r="BO85" s="39" t="s">
        <v>148</v>
      </c>
      <c r="BP85" s="39" t="s">
        <v>148</v>
      </c>
      <c r="BQ85" s="39" t="s">
        <v>148</v>
      </c>
      <c r="BR85" s="2" t="s">
        <v>149</v>
      </c>
      <c r="BS85" s="3" t="s">
        <v>149</v>
      </c>
      <c r="BT85" s="4" t="s">
        <v>149</v>
      </c>
      <c r="BU85" s="2" t="s">
        <v>149</v>
      </c>
      <c r="BV85" s="2" t="s">
        <v>149</v>
      </c>
      <c r="BW85" s="2" t="s">
        <v>149</v>
      </c>
      <c r="BX85" s="2" t="s">
        <v>130</v>
      </c>
      <c r="BY85" s="2" t="s">
        <v>130</v>
      </c>
      <c r="BZ85" s="39" t="s">
        <v>146</v>
      </c>
      <c r="CA85" s="3" t="s">
        <v>130</v>
      </c>
      <c r="CB85" s="3" t="s">
        <v>130</v>
      </c>
      <c r="CC85" s="2" t="s">
        <v>130</v>
      </c>
      <c r="CD85" s="2" t="s">
        <v>130</v>
      </c>
      <c r="CE85" s="3" t="s">
        <v>150</v>
      </c>
      <c r="CF85" s="5" t="s">
        <v>141</v>
      </c>
      <c r="CG85" s="5" t="s">
        <v>147</v>
      </c>
      <c r="CH85" s="5" t="s">
        <v>151</v>
      </c>
      <c r="CI85" s="2" t="s">
        <v>152</v>
      </c>
      <c r="CJ85" s="2" t="s">
        <v>153</v>
      </c>
      <c r="CK85" s="39" t="s">
        <v>133</v>
      </c>
      <c r="CL85" s="39" t="s">
        <v>133</v>
      </c>
      <c r="CM85" s="3" t="s">
        <v>154</v>
      </c>
      <c r="CN85" s="3" t="s">
        <v>155</v>
      </c>
      <c r="CO85" s="3" t="s">
        <v>156</v>
      </c>
      <c r="CP85" s="7" t="s">
        <v>155</v>
      </c>
      <c r="CQ85" s="7" t="s">
        <v>157</v>
      </c>
      <c r="CR85" s="3" t="s">
        <v>158</v>
      </c>
      <c r="CS85" s="7" t="s">
        <v>159</v>
      </c>
      <c r="CT85" s="7" t="s">
        <v>132</v>
      </c>
      <c r="CU85" s="2" t="s">
        <v>141</v>
      </c>
      <c r="CV85" s="2" t="s">
        <v>160</v>
      </c>
      <c r="CW85" s="3" t="s">
        <v>161</v>
      </c>
      <c r="CX85" s="3" t="s">
        <v>162</v>
      </c>
      <c r="CY85" s="7" t="s">
        <v>149</v>
      </c>
      <c r="CZ85" s="2" t="s">
        <v>147</v>
      </c>
      <c r="DA85" s="3" t="s">
        <v>149</v>
      </c>
      <c r="DB85" s="40" t="s">
        <v>146</v>
      </c>
      <c r="DC85" s="2" t="s">
        <v>163</v>
      </c>
      <c r="DD85" s="2" t="s">
        <v>156</v>
      </c>
      <c r="DE85" s="2" t="s">
        <v>162</v>
      </c>
      <c r="DF85" s="41" t="s">
        <v>146</v>
      </c>
      <c r="DG85" s="3" t="s">
        <v>164</v>
      </c>
      <c r="DH85" s="2" t="s">
        <v>147</v>
      </c>
      <c r="DI85" s="3" t="s">
        <v>163</v>
      </c>
      <c r="DJ85" s="7" t="s">
        <v>149</v>
      </c>
      <c r="DK85" s="7" t="s">
        <v>141</v>
      </c>
    </row>
    <row r="86" spans="1:115" s="46" customFormat="1" ht="15" thickBot="1" x14ac:dyDescent="0.4">
      <c r="A86" s="45" t="s">
        <v>165</v>
      </c>
      <c r="B86" s="46" t="s">
        <v>166</v>
      </c>
      <c r="C86" s="46" t="s">
        <v>167</v>
      </c>
      <c r="D86" s="46" t="s">
        <v>167</v>
      </c>
      <c r="E86" s="46" t="s">
        <v>168</v>
      </c>
      <c r="F86" s="46" t="s">
        <v>169</v>
      </c>
      <c r="G86" s="71" t="s">
        <v>170</v>
      </c>
      <c r="H86" s="46" t="s">
        <v>167</v>
      </c>
      <c r="I86" s="46" t="s">
        <v>171</v>
      </c>
      <c r="J86" s="45" t="s">
        <v>167</v>
      </c>
      <c r="K86" s="46" t="s">
        <v>172</v>
      </c>
      <c r="L86" s="46" t="s">
        <v>173</v>
      </c>
      <c r="M86" s="46" t="s">
        <v>174</v>
      </c>
      <c r="N86" s="136" t="s">
        <v>175</v>
      </c>
      <c r="O86" s="46" t="s">
        <v>176</v>
      </c>
      <c r="P86" s="46" t="s">
        <v>177</v>
      </c>
      <c r="Q86" s="46" t="s">
        <v>176</v>
      </c>
      <c r="R86" s="79" t="s">
        <v>178</v>
      </c>
      <c r="S86" s="46" t="s">
        <v>179</v>
      </c>
      <c r="T86" s="46" t="s">
        <v>180</v>
      </c>
      <c r="U86" s="46" t="s">
        <v>181</v>
      </c>
      <c r="V86" s="46" t="s">
        <v>182</v>
      </c>
      <c r="W86" s="46" t="s">
        <v>183</v>
      </c>
      <c r="X86" s="46" t="s">
        <v>184</v>
      </c>
      <c r="Y86" s="46" t="s">
        <v>185</v>
      </c>
      <c r="Z86" s="46" t="s">
        <v>186</v>
      </c>
      <c r="AA86" s="137" t="s">
        <v>187</v>
      </c>
      <c r="AB86" s="136" t="s">
        <v>188</v>
      </c>
      <c r="AC86" s="46">
        <v>159</v>
      </c>
      <c r="AD86" s="45" t="s">
        <v>190</v>
      </c>
      <c r="AE86" s="46">
        <v>500</v>
      </c>
      <c r="AF86" s="46">
        <v>500</v>
      </c>
      <c r="AG86" s="46" t="s">
        <v>191</v>
      </c>
      <c r="AH86" s="46" t="s">
        <v>191</v>
      </c>
      <c r="AI86" s="46" t="s">
        <v>192</v>
      </c>
      <c r="AJ86" s="46" t="s">
        <v>193</v>
      </c>
      <c r="AK86" s="46">
        <v>246</v>
      </c>
      <c r="AL86" s="46" t="s">
        <v>194</v>
      </c>
      <c r="AM86" s="46" t="s">
        <v>195</v>
      </c>
      <c r="AN86" s="46" t="s">
        <v>195</v>
      </c>
      <c r="AO86" s="46" t="s">
        <v>196</v>
      </c>
      <c r="AP86" s="46" t="s">
        <v>197</v>
      </c>
      <c r="AQ86" s="46" t="s">
        <v>198</v>
      </c>
      <c r="AR86" s="46">
        <v>158</v>
      </c>
      <c r="AS86" s="46" t="s">
        <v>199</v>
      </c>
      <c r="AT86" s="46">
        <v>620</v>
      </c>
      <c r="AU86" s="46">
        <v>740</v>
      </c>
      <c r="AV86" s="46" t="s">
        <v>200</v>
      </c>
      <c r="AW86" s="46" t="s">
        <v>200</v>
      </c>
      <c r="AX86" s="46" t="s">
        <v>200</v>
      </c>
      <c r="AY86" s="46" t="s">
        <v>200</v>
      </c>
      <c r="AZ86" s="46" t="s">
        <v>200</v>
      </c>
      <c r="BA86" s="46" t="s">
        <v>200</v>
      </c>
      <c r="BB86" s="46" t="s">
        <v>200</v>
      </c>
      <c r="BC86" s="46" t="s">
        <v>201</v>
      </c>
      <c r="BD86" s="46" t="s">
        <v>200</v>
      </c>
      <c r="BE86" s="46" t="s">
        <v>202</v>
      </c>
      <c r="BF86" s="46" t="s">
        <v>202</v>
      </c>
      <c r="BG86" s="46" t="s">
        <v>200</v>
      </c>
      <c r="BH86" s="46" t="s">
        <v>203</v>
      </c>
      <c r="BI86" s="46" t="s">
        <v>200</v>
      </c>
      <c r="BJ86" s="46" t="s">
        <v>200</v>
      </c>
      <c r="BK86" s="46" t="s">
        <v>200</v>
      </c>
      <c r="BL86" s="45" t="s">
        <v>204</v>
      </c>
      <c r="BM86" s="46" t="s">
        <v>205</v>
      </c>
      <c r="BN86" s="46" t="s">
        <v>206</v>
      </c>
      <c r="BO86" s="46" t="s">
        <v>207</v>
      </c>
      <c r="BP86" s="46" t="s">
        <v>207</v>
      </c>
      <c r="BQ86" s="46" t="s">
        <v>207</v>
      </c>
      <c r="BR86" s="46" t="s">
        <v>208</v>
      </c>
      <c r="BS86" s="46" t="s">
        <v>209</v>
      </c>
      <c r="BT86" s="45" t="s">
        <v>210</v>
      </c>
      <c r="BU86" s="46" t="s">
        <v>211</v>
      </c>
      <c r="BV86" s="46" t="s">
        <v>212</v>
      </c>
      <c r="BW86" s="138" t="s">
        <v>213</v>
      </c>
      <c r="BX86" s="46" t="s">
        <v>214</v>
      </c>
      <c r="BY86" s="46" t="s">
        <v>215</v>
      </c>
      <c r="BZ86" s="46" t="s">
        <v>216</v>
      </c>
      <c r="CA86" s="46" t="s">
        <v>217</v>
      </c>
      <c r="CB86" s="46" t="s">
        <v>218</v>
      </c>
      <c r="CC86" s="46" t="s">
        <v>219</v>
      </c>
      <c r="CD86" s="46" t="s">
        <v>220</v>
      </c>
      <c r="CE86" s="136" t="s">
        <v>221</v>
      </c>
      <c r="CF86" s="47">
        <v>49</v>
      </c>
      <c r="CG86" s="7" t="s">
        <v>222</v>
      </c>
      <c r="CH86" s="46" t="s">
        <v>223</v>
      </c>
      <c r="CI86" s="46" t="s">
        <v>224</v>
      </c>
      <c r="CJ86" s="46" t="s">
        <v>225</v>
      </c>
      <c r="CK86" s="46" t="s">
        <v>226</v>
      </c>
      <c r="CL86" s="136" t="s">
        <v>227</v>
      </c>
      <c r="CM86" s="46" t="s">
        <v>167</v>
      </c>
      <c r="CN86" s="46">
        <v>183</v>
      </c>
      <c r="CO86" s="46" t="s">
        <v>228</v>
      </c>
      <c r="CP86" s="136" t="s">
        <v>229</v>
      </c>
      <c r="CQ86" s="71" t="s">
        <v>228</v>
      </c>
      <c r="CR86" s="46" t="s">
        <v>230</v>
      </c>
      <c r="CS86" s="71" t="s">
        <v>228</v>
      </c>
      <c r="CT86" s="71" t="s">
        <v>231</v>
      </c>
      <c r="CU86" s="46">
        <v>375</v>
      </c>
      <c r="CV86" s="46" t="s">
        <v>232</v>
      </c>
      <c r="CW86" s="46" t="s">
        <v>233</v>
      </c>
      <c r="CX86" s="46" t="s">
        <v>233</v>
      </c>
      <c r="CY86" s="71" t="s">
        <v>234</v>
      </c>
      <c r="CZ86" s="46" t="s">
        <v>235</v>
      </c>
      <c r="DA86" s="46" t="s">
        <v>236</v>
      </c>
      <c r="DB86" s="46" t="s">
        <v>237</v>
      </c>
      <c r="DC86" s="46" t="s">
        <v>238</v>
      </c>
      <c r="DD86" s="46" t="s">
        <v>239</v>
      </c>
      <c r="DE86" s="46" t="s">
        <v>240</v>
      </c>
      <c r="DF86" s="46" t="s">
        <v>241</v>
      </c>
      <c r="DG86" s="46" t="s">
        <v>242</v>
      </c>
      <c r="DH86" s="2" t="s">
        <v>243</v>
      </c>
      <c r="DI86" s="46" t="s">
        <v>244</v>
      </c>
      <c r="DJ86" s="46" t="s">
        <v>245</v>
      </c>
      <c r="DK86" s="46">
        <v>37</v>
      </c>
    </row>
    <row r="87" spans="1:115" s="35" customFormat="1" x14ac:dyDescent="0.35">
      <c r="A87" s="7" t="s">
        <v>440</v>
      </c>
      <c r="B87" s="133">
        <f>B78/B55</f>
        <v>0.15384902466970649</v>
      </c>
      <c r="C87" s="133">
        <f t="shared" ref="C87:CD87" si="89">C78/C55</f>
        <v>0.18900215503902471</v>
      </c>
      <c r="D87" s="133">
        <f t="shared" si="89"/>
        <v>0.2557422250146828</v>
      </c>
      <c r="E87" s="133">
        <f>E78/E55</f>
        <v>0.51315273231478586</v>
      </c>
      <c r="F87" s="133">
        <f t="shared" si="89"/>
        <v>0.46997538613105505</v>
      </c>
      <c r="G87" s="133">
        <f t="shared" si="89"/>
        <v>0.5109972382776482</v>
      </c>
      <c r="H87" s="133">
        <f t="shared" si="89"/>
        <v>0.58697273068620215</v>
      </c>
      <c r="I87" s="133">
        <f t="shared" si="89"/>
        <v>0.65516451444992652</v>
      </c>
      <c r="J87" s="125">
        <f t="shared" si="89"/>
        <v>0.58371771497484459</v>
      </c>
      <c r="K87" s="133">
        <f t="shared" si="89"/>
        <v>0.75301428299406536</v>
      </c>
      <c r="L87" s="133">
        <f t="shared" si="89"/>
        <v>0.93957594930022781</v>
      </c>
      <c r="M87" s="133">
        <f>M78/M55</f>
        <v>0.91304189215830367</v>
      </c>
      <c r="N87" s="133">
        <f t="shared" si="89"/>
        <v>1.0385754087624968</v>
      </c>
      <c r="O87" s="133">
        <f>O78/O55</f>
        <v>0.85996629997922491</v>
      </c>
      <c r="P87" s="133">
        <f t="shared" si="89"/>
        <v>0.8000952284616839</v>
      </c>
      <c r="Q87" s="133">
        <f t="shared" si="89"/>
        <v>0.86010282423704032</v>
      </c>
      <c r="R87" s="133">
        <f t="shared" si="89"/>
        <v>1.006922566431371</v>
      </c>
      <c r="S87" s="133">
        <f t="shared" si="89"/>
        <v>0.95447961904173062</v>
      </c>
      <c r="T87" s="133">
        <f t="shared" si="89"/>
        <v>0.94672848017285671</v>
      </c>
      <c r="U87" s="133">
        <f t="shared" si="89"/>
        <v>1.0807323275502645</v>
      </c>
      <c r="V87" s="133">
        <f t="shared" si="89"/>
        <v>1.0414135228593808</v>
      </c>
      <c r="W87" s="133">
        <f t="shared" si="89"/>
        <v>0.78754739642141991</v>
      </c>
      <c r="X87" s="133">
        <f t="shared" si="89"/>
        <v>1.0683833154983851</v>
      </c>
      <c r="Y87" s="133">
        <f t="shared" si="89"/>
        <v>1.3149099817492138</v>
      </c>
      <c r="Z87" s="133">
        <f t="shared" si="89"/>
        <v>1.2855275873169856</v>
      </c>
      <c r="AA87" s="133">
        <f t="shared" si="89"/>
        <v>1.5326385906924873</v>
      </c>
      <c r="AB87" s="133">
        <f t="shared" si="89"/>
        <v>1.1683412648104619</v>
      </c>
      <c r="AC87" s="133">
        <f t="shared" si="89"/>
        <v>1.9511450693317642</v>
      </c>
      <c r="AD87" s="125">
        <f t="shared" si="89"/>
        <v>2.3696515479710412</v>
      </c>
      <c r="AE87" s="133">
        <f t="shared" si="89"/>
        <v>0.70747590786134373</v>
      </c>
      <c r="AF87" s="133">
        <f t="shared" si="89"/>
        <v>0.72403035654305181</v>
      </c>
      <c r="AG87" s="133">
        <f t="shared" si="89"/>
        <v>0.61667464866079125</v>
      </c>
      <c r="AH87" s="133">
        <f t="shared" si="89"/>
        <v>0.69699981994321902</v>
      </c>
      <c r="AI87" s="133">
        <f t="shared" si="89"/>
        <v>0.70980772601469067</v>
      </c>
      <c r="AJ87" s="133">
        <f t="shared" si="89"/>
        <v>0.73071889250906563</v>
      </c>
      <c r="AK87" s="133">
        <f t="shared" si="89"/>
        <v>0.83453261803276357</v>
      </c>
      <c r="AL87" s="133">
        <f t="shared" si="89"/>
        <v>0.92461770092216988</v>
      </c>
      <c r="AM87" s="133">
        <f t="shared" si="89"/>
        <v>0.82336278004349095</v>
      </c>
      <c r="AN87" s="133">
        <f t="shared" si="89"/>
        <v>0.86666652900694907</v>
      </c>
      <c r="AO87" s="133">
        <f t="shared" si="89"/>
        <v>0.80458681549248323</v>
      </c>
      <c r="AP87" s="133">
        <f t="shared" si="89"/>
        <v>0.67937561234395705</v>
      </c>
      <c r="AQ87" s="133">
        <f t="shared" si="89"/>
        <v>0.68666814884576433</v>
      </c>
      <c r="AR87" s="133">
        <f t="shared" si="89"/>
        <v>0.78351687749697441</v>
      </c>
      <c r="AS87" s="133">
        <f t="shared" si="89"/>
        <v>0.64398074315051002</v>
      </c>
      <c r="AT87" s="133">
        <f t="shared" si="89"/>
        <v>0.62437122362792785</v>
      </c>
      <c r="AU87" s="133">
        <f t="shared" si="89"/>
        <v>0.66466772562926668</v>
      </c>
      <c r="AV87" s="133">
        <f t="shared" si="89"/>
        <v>0.91912648100009531</v>
      </c>
      <c r="AW87" s="133">
        <f t="shared" si="89"/>
        <v>0.95234792007238789</v>
      </c>
      <c r="AX87" s="133">
        <f t="shared" si="89"/>
        <v>0.95234792007238789</v>
      </c>
      <c r="AY87" s="133">
        <f t="shared" si="89"/>
        <v>0.99664317216877807</v>
      </c>
      <c r="AZ87" s="133">
        <f t="shared" si="89"/>
        <v>0.99664317216877807</v>
      </c>
      <c r="BA87" s="133">
        <f t="shared" si="89"/>
        <v>1.018790798216973</v>
      </c>
      <c r="BB87" s="133">
        <f t="shared" si="89"/>
        <v>1.0077561495175347</v>
      </c>
      <c r="BC87" s="133">
        <f t="shared" si="89"/>
        <v>0.82579724023352052</v>
      </c>
      <c r="BD87" s="133">
        <f t="shared" si="89"/>
        <v>1.0187100207079427</v>
      </c>
      <c r="BE87" s="133">
        <f t="shared" si="89"/>
        <v>0.82914733045759159</v>
      </c>
      <c r="BF87" s="133">
        <f t="shared" si="89"/>
        <v>0.83082237556962713</v>
      </c>
      <c r="BG87" s="133">
        <f t="shared" si="89"/>
        <v>1.0406177630887588</v>
      </c>
      <c r="BH87" s="133">
        <f t="shared" si="89"/>
        <v>0.85750825805804021</v>
      </c>
      <c r="BI87" s="133">
        <f t="shared" si="89"/>
        <v>1.051806368909564</v>
      </c>
      <c r="BJ87" s="133">
        <f t="shared" si="89"/>
        <v>1.0626497335374978</v>
      </c>
      <c r="BK87" s="133">
        <f t="shared" si="89"/>
        <v>1.1168665566771658</v>
      </c>
      <c r="BL87" s="125">
        <f t="shared" si="89"/>
        <v>2.1651260168805719</v>
      </c>
      <c r="BM87" s="133">
        <f t="shared" si="89"/>
        <v>3.5009636442388548</v>
      </c>
      <c r="BN87" s="133">
        <f t="shared" si="89"/>
        <v>2.2811149106420312</v>
      </c>
      <c r="BO87" s="133">
        <f t="shared" si="89"/>
        <v>2.8587544355630699</v>
      </c>
      <c r="BP87" s="133">
        <f t="shared" si="89"/>
        <v>2.9737176621063113</v>
      </c>
      <c r="BQ87" s="133">
        <f t="shared" si="89"/>
        <v>3.0697382902300876</v>
      </c>
      <c r="BR87" s="133">
        <f t="shared" si="89"/>
        <v>4.6580087519858608</v>
      </c>
      <c r="BS87" s="133">
        <f t="shared" si="89"/>
        <v>3.8687134459314954</v>
      </c>
      <c r="BT87" s="125">
        <f t="shared" si="89"/>
        <v>2.4460344932276565</v>
      </c>
      <c r="BU87" s="133">
        <f t="shared" si="89"/>
        <v>0.96592528251957566</v>
      </c>
      <c r="BV87" s="133">
        <f t="shared" si="89"/>
        <v>0.98649086007721187</v>
      </c>
      <c r="BW87" s="133">
        <f t="shared" si="89"/>
        <v>0.93960013255798458</v>
      </c>
      <c r="BX87" s="133">
        <f t="shared" si="89"/>
        <v>1.0501595507316819</v>
      </c>
      <c r="BY87" s="133">
        <f t="shared" si="89"/>
        <v>1.0874678505603077</v>
      </c>
      <c r="BZ87" s="133">
        <f t="shared" si="89"/>
        <v>1.1225865765876835</v>
      </c>
      <c r="CA87" s="133">
        <f t="shared" si="89"/>
        <v>1.0639774395570989</v>
      </c>
      <c r="CB87" s="133">
        <f t="shared" si="89"/>
        <v>1.0380186306623989</v>
      </c>
      <c r="CC87" s="133">
        <f t="shared" si="89"/>
        <v>1.0340448800911914</v>
      </c>
      <c r="CD87" s="133">
        <f t="shared" si="89"/>
        <v>1.0610459135989447</v>
      </c>
      <c r="CE87" s="133">
        <f>CE78/CE55</f>
        <v>1.0554192554150468</v>
      </c>
      <c r="CF87" s="134">
        <f>CF78/CF55</f>
        <v>1.0985221616206411</v>
      </c>
      <c r="CG87" s="134">
        <f>CG78/CG55</f>
        <v>1.2809182941161439</v>
      </c>
      <c r="CH87" s="139">
        <f t="shared" ref="CH87:DJ87" si="90">CH78/CH55</f>
        <v>5.4451170345214586E-2</v>
      </c>
      <c r="CI87" s="133">
        <f t="shared" si="90"/>
        <v>7.531308005412958E-2</v>
      </c>
      <c r="CJ87" s="133">
        <f t="shared" si="90"/>
        <v>0.70960559079855157</v>
      </c>
      <c r="CK87" s="133">
        <f t="shared" si="90"/>
        <v>0.85796806923187963</v>
      </c>
      <c r="CL87" s="133">
        <f t="shared" si="90"/>
        <v>0.59561701339412643</v>
      </c>
      <c r="CM87" s="133">
        <f t="shared" si="90"/>
        <v>0.49263577458584801</v>
      </c>
      <c r="CN87" s="133">
        <f t="shared" si="90"/>
        <v>0.47628803634739458</v>
      </c>
      <c r="CO87" s="133">
        <f t="shared" si="90"/>
        <v>0.69244669061855002</v>
      </c>
      <c r="CP87" s="133">
        <f>CP78/CP55</f>
        <v>1.5826987140054312</v>
      </c>
      <c r="CQ87" s="133">
        <f>CQ78/CQ55</f>
        <v>0.6937286180240867</v>
      </c>
      <c r="CR87" s="133">
        <f t="shared" si="90"/>
        <v>0.72312804113538676</v>
      </c>
      <c r="CS87" s="133">
        <f>CS78/CS55</f>
        <v>0.94758181765145622</v>
      </c>
      <c r="CT87" s="133">
        <f>CT78/CT55</f>
        <v>1.2405717397111631</v>
      </c>
      <c r="CU87" s="133">
        <f t="shared" si="90"/>
        <v>0.55026321909909848</v>
      </c>
      <c r="CV87" s="133">
        <f>CV78/CV55</f>
        <v>0.93452784415813728</v>
      </c>
      <c r="CW87" s="133">
        <f t="shared" si="90"/>
        <v>0.92600212760074574</v>
      </c>
      <c r="CX87" s="125">
        <f t="shared" si="90"/>
        <v>0.76393409464985462</v>
      </c>
      <c r="CY87" s="125">
        <f>CY78/CY55</f>
        <v>0.67948657102846866</v>
      </c>
      <c r="CZ87" s="125">
        <f t="shared" si="90"/>
        <v>1.2297735247416033</v>
      </c>
      <c r="DA87" s="125">
        <f t="shared" si="90"/>
        <v>1.029546882923329</v>
      </c>
      <c r="DB87" s="125">
        <f t="shared" si="90"/>
        <v>0.92310780891360766</v>
      </c>
      <c r="DC87" s="125">
        <f t="shared" si="90"/>
        <v>1.1782936397772044</v>
      </c>
      <c r="DD87" s="125">
        <f t="shared" si="90"/>
        <v>1.2125841844077334</v>
      </c>
      <c r="DE87" s="125">
        <f t="shared" si="90"/>
        <v>1.06560741095613</v>
      </c>
      <c r="DF87" s="125">
        <f t="shared" si="90"/>
        <v>1.22223345669016</v>
      </c>
      <c r="DG87" s="125">
        <f t="shared" si="90"/>
        <v>1.2565319179340475</v>
      </c>
      <c r="DH87" s="140">
        <f t="shared" si="90"/>
        <v>1.2196507907508796</v>
      </c>
      <c r="DI87" s="125">
        <f t="shared" si="90"/>
        <v>0.73358321930323556</v>
      </c>
      <c r="DJ87" s="125">
        <f t="shared" si="90"/>
        <v>1.2462564873592175</v>
      </c>
      <c r="DK87" s="125">
        <f>DK78/DK55</f>
        <v>1.0211932141008586</v>
      </c>
    </row>
    <row r="88" spans="1:115" s="3" customFormat="1" x14ac:dyDescent="0.35">
      <c r="A88" s="3" t="s">
        <v>441</v>
      </c>
      <c r="B88" s="103">
        <f t="shared" ref="B88:BM88" si="91">B87/B45</f>
        <v>0.15384902466970649</v>
      </c>
      <c r="C88" s="103">
        <f t="shared" si="91"/>
        <v>0.18900215503902471</v>
      </c>
      <c r="D88" s="103">
        <f t="shared" si="91"/>
        <v>0.2557422250146828</v>
      </c>
      <c r="E88" s="103">
        <f t="shared" si="91"/>
        <v>0.51315273231478586</v>
      </c>
      <c r="F88" s="103">
        <f t="shared" si="91"/>
        <v>0.46997538613105505</v>
      </c>
      <c r="G88" s="103">
        <f t="shared" si="91"/>
        <v>0.5109972382776482</v>
      </c>
      <c r="H88" s="103">
        <f t="shared" si="91"/>
        <v>0.58697273068620215</v>
      </c>
      <c r="I88" s="103">
        <f t="shared" si="91"/>
        <v>0.65516451444992652</v>
      </c>
      <c r="J88" s="104">
        <f t="shared" si="91"/>
        <v>0.58371771497484459</v>
      </c>
      <c r="K88" s="103">
        <f t="shared" si="91"/>
        <v>0.52658341468116465</v>
      </c>
      <c r="L88" s="103">
        <f t="shared" si="91"/>
        <v>0.65248329812515826</v>
      </c>
      <c r="M88" s="103">
        <f t="shared" si="91"/>
        <v>0.600685455367305</v>
      </c>
      <c r="N88" s="103">
        <f t="shared" si="91"/>
        <v>0.7212329227517339</v>
      </c>
      <c r="O88" s="103">
        <f>O87/O45</f>
        <v>0.56576730261791108</v>
      </c>
      <c r="P88" s="103">
        <f t="shared" si="91"/>
        <v>0.5263784397774236</v>
      </c>
      <c r="Q88" s="103">
        <f t="shared" si="91"/>
        <v>0.56585712120857912</v>
      </c>
      <c r="R88" s="103">
        <f t="shared" si="91"/>
        <v>0.66244905686274413</v>
      </c>
      <c r="S88" s="103">
        <f t="shared" si="91"/>
        <v>0.6279471177906123</v>
      </c>
      <c r="T88" s="103">
        <f t="shared" si="91"/>
        <v>0.60687723088003631</v>
      </c>
      <c r="U88" s="103">
        <f t="shared" si="91"/>
        <v>0.69724666293565452</v>
      </c>
      <c r="V88" s="103">
        <f t="shared" si="91"/>
        <v>0.59509344163393185</v>
      </c>
      <c r="W88" s="103">
        <f t="shared" si="91"/>
        <v>0.46600437658072186</v>
      </c>
      <c r="X88" s="103">
        <f t="shared" si="91"/>
        <v>0.60360639293694074</v>
      </c>
      <c r="Y88" s="103">
        <f t="shared" si="91"/>
        <v>0.67778865038619274</v>
      </c>
      <c r="Z88" s="103">
        <f t="shared" si="91"/>
        <v>0.56136575865370553</v>
      </c>
      <c r="AA88" s="103">
        <f t="shared" si="91"/>
        <v>0.63071546942077661</v>
      </c>
      <c r="AB88" s="103">
        <f t="shared" si="91"/>
        <v>0.55110437019361402</v>
      </c>
      <c r="AC88" s="103">
        <f t="shared" si="91"/>
        <v>0.7651549291497115</v>
      </c>
      <c r="AD88" s="104">
        <f t="shared" si="91"/>
        <v>0.82854949229756691</v>
      </c>
      <c r="AE88" s="103">
        <f t="shared" si="91"/>
        <v>0.70747590786134373</v>
      </c>
      <c r="AF88" s="103">
        <f t="shared" si="91"/>
        <v>0.72403035654305181</v>
      </c>
      <c r="AG88" s="103">
        <f t="shared" si="91"/>
        <v>0.61667464866079125</v>
      </c>
      <c r="AH88" s="103">
        <f t="shared" si="91"/>
        <v>0.69699981994321902</v>
      </c>
      <c r="AI88" s="103">
        <f t="shared" si="91"/>
        <v>0.70980772601469067</v>
      </c>
      <c r="AJ88" s="103">
        <f t="shared" si="91"/>
        <v>0.73071889250906563</v>
      </c>
      <c r="AK88" s="103">
        <f t="shared" si="91"/>
        <v>0.83453261803276357</v>
      </c>
      <c r="AL88" s="103">
        <f t="shared" si="91"/>
        <v>0.92461770092216988</v>
      </c>
      <c r="AM88" s="103">
        <f t="shared" si="91"/>
        <v>0.82336278004349095</v>
      </c>
      <c r="AN88" s="103">
        <f t="shared" si="91"/>
        <v>0.86666652900694907</v>
      </c>
      <c r="AO88" s="103">
        <f t="shared" si="91"/>
        <v>0.80458681549248323</v>
      </c>
      <c r="AP88" s="103">
        <f t="shared" si="91"/>
        <v>0.67937561234395705</v>
      </c>
      <c r="AQ88" s="103">
        <f t="shared" si="91"/>
        <v>0.68666814884576433</v>
      </c>
      <c r="AR88" s="103">
        <f t="shared" si="91"/>
        <v>0.78351687749697441</v>
      </c>
      <c r="AS88" s="103">
        <f t="shared" si="91"/>
        <v>0.64398074315051002</v>
      </c>
      <c r="AT88" s="103">
        <f t="shared" si="91"/>
        <v>0.62437122362792785</v>
      </c>
      <c r="AU88" s="103">
        <f t="shared" si="91"/>
        <v>0.66466772562926668</v>
      </c>
      <c r="AV88" s="103">
        <f t="shared" si="91"/>
        <v>0.91912648100009531</v>
      </c>
      <c r="AW88" s="103">
        <f t="shared" si="91"/>
        <v>0.95234792007238789</v>
      </c>
      <c r="AX88" s="103">
        <f t="shared" si="91"/>
        <v>0.95234792007238789</v>
      </c>
      <c r="AY88" s="103">
        <f t="shared" si="91"/>
        <v>0.99664317216877807</v>
      </c>
      <c r="AZ88" s="103">
        <f t="shared" si="91"/>
        <v>0.99664317216877807</v>
      </c>
      <c r="BA88" s="103">
        <f t="shared" si="91"/>
        <v>1.018790798216973</v>
      </c>
      <c r="BB88" s="103">
        <f t="shared" si="91"/>
        <v>1.0077561495175347</v>
      </c>
      <c r="BC88" s="103">
        <f t="shared" si="91"/>
        <v>0.82579724023352052</v>
      </c>
      <c r="BD88" s="103">
        <f t="shared" si="91"/>
        <v>1.0187100207079427</v>
      </c>
      <c r="BE88" s="103">
        <f t="shared" si="91"/>
        <v>0.82914733045759159</v>
      </c>
      <c r="BF88" s="103">
        <f t="shared" si="91"/>
        <v>0.83082237556962713</v>
      </c>
      <c r="BG88" s="103">
        <f t="shared" si="91"/>
        <v>1.0406177630887588</v>
      </c>
      <c r="BH88" s="103">
        <f t="shared" si="91"/>
        <v>0.85750825805804021</v>
      </c>
      <c r="BI88" s="103">
        <f t="shared" si="91"/>
        <v>1.051806368909564</v>
      </c>
      <c r="BJ88" s="103">
        <f t="shared" si="91"/>
        <v>1.0626497335374978</v>
      </c>
      <c r="BK88" s="103">
        <f t="shared" si="91"/>
        <v>1.1168665566771658</v>
      </c>
      <c r="BL88" s="104">
        <f t="shared" si="91"/>
        <v>0.87303468422603703</v>
      </c>
      <c r="BM88" s="103">
        <f t="shared" si="91"/>
        <v>1.1516327777101496</v>
      </c>
      <c r="BN88" s="103">
        <f t="shared" ref="BN88:DK88" si="92">BN87/BN45</f>
        <v>0.91980439945243198</v>
      </c>
      <c r="BO88" s="103">
        <f t="shared" si="92"/>
        <v>0.97236545427315302</v>
      </c>
      <c r="BP88" s="103">
        <f t="shared" si="92"/>
        <v>0.97819659937707604</v>
      </c>
      <c r="BQ88" s="103">
        <f t="shared" si="92"/>
        <v>0.98074705758149772</v>
      </c>
      <c r="BR88" s="103">
        <f t="shared" si="92"/>
        <v>1.012610598257796</v>
      </c>
      <c r="BS88" s="103">
        <f t="shared" si="92"/>
        <v>1.0657612798709355</v>
      </c>
      <c r="BT88" s="104">
        <f t="shared" si="92"/>
        <v>1.0775482349020513</v>
      </c>
      <c r="BU88" s="103">
        <f t="shared" si="92"/>
        <v>0.96592528251957566</v>
      </c>
      <c r="BV88" s="103">
        <f t="shared" si="92"/>
        <v>0.98649086007721187</v>
      </c>
      <c r="BW88" s="103">
        <f t="shared" si="92"/>
        <v>0.93960013255798458</v>
      </c>
      <c r="BX88" s="103">
        <f t="shared" si="92"/>
        <v>1.0501595507316819</v>
      </c>
      <c r="BY88" s="103">
        <f t="shared" si="92"/>
        <v>1.0874678505603077</v>
      </c>
      <c r="BZ88" s="103">
        <f t="shared" si="92"/>
        <v>1.1225865765876835</v>
      </c>
      <c r="CA88" s="103">
        <f t="shared" si="92"/>
        <v>1.0639774395570989</v>
      </c>
      <c r="CB88" s="103">
        <f t="shared" si="92"/>
        <v>1.0380186306623989</v>
      </c>
      <c r="CC88" s="103">
        <f t="shared" si="92"/>
        <v>1.0340448800911914</v>
      </c>
      <c r="CD88" s="103">
        <f t="shared" si="92"/>
        <v>1.0610459135989447</v>
      </c>
      <c r="CE88" s="103">
        <f t="shared" si="92"/>
        <v>1.0554192554150468</v>
      </c>
      <c r="CF88" s="105">
        <f t="shared" si="92"/>
        <v>1.0985221616206411</v>
      </c>
      <c r="CG88" s="105">
        <f t="shared" si="92"/>
        <v>1.2809182941161439</v>
      </c>
      <c r="CH88" s="105">
        <f t="shared" si="92"/>
        <v>5.4451170345214586E-2</v>
      </c>
      <c r="CI88" s="103">
        <f t="shared" si="92"/>
        <v>7.531308005412958E-2</v>
      </c>
      <c r="CJ88" s="103">
        <f t="shared" si="92"/>
        <v>0.70960559079855157</v>
      </c>
      <c r="CK88" s="103">
        <f t="shared" si="92"/>
        <v>0.85796806923187963</v>
      </c>
      <c r="CL88" s="103">
        <f t="shared" si="92"/>
        <v>0.59561701339412643</v>
      </c>
      <c r="CM88" s="103">
        <f t="shared" si="92"/>
        <v>0.49263577458584801</v>
      </c>
      <c r="CN88" s="103">
        <f t="shared" si="92"/>
        <v>0.47628803634739458</v>
      </c>
      <c r="CO88" s="103">
        <f t="shared" si="92"/>
        <v>0.69244669061855002</v>
      </c>
      <c r="CP88" s="103">
        <f>CP87/CP45</f>
        <v>0.68812987565453532</v>
      </c>
      <c r="CQ88" s="103">
        <f>CQ87/CQ45</f>
        <v>0.6937286180240867</v>
      </c>
      <c r="CR88" s="103">
        <f t="shared" si="92"/>
        <v>0.72312804113538676</v>
      </c>
      <c r="CS88" s="103">
        <f>CS87/CS45</f>
        <v>0.94758181765145622</v>
      </c>
      <c r="CT88" s="103">
        <f>CT87/CT45</f>
        <v>0.48459833582467304</v>
      </c>
      <c r="CU88" s="103">
        <f t="shared" si="92"/>
        <v>0.55026321909909848</v>
      </c>
      <c r="CV88" s="103">
        <f t="shared" si="92"/>
        <v>0.93452784415813728</v>
      </c>
      <c r="CW88" s="103">
        <f t="shared" si="92"/>
        <v>0.92600212760074574</v>
      </c>
      <c r="CX88" s="103">
        <f t="shared" si="92"/>
        <v>0.76393409464985462</v>
      </c>
      <c r="CY88" s="103">
        <f t="shared" si="92"/>
        <v>0.67948657102846866</v>
      </c>
      <c r="CZ88" s="103">
        <f t="shared" si="92"/>
        <v>1.2297735247416033</v>
      </c>
      <c r="DA88" s="103">
        <f t="shared" si="92"/>
        <v>1.029546882923329</v>
      </c>
      <c r="DB88" s="103">
        <f t="shared" si="92"/>
        <v>0.92310780891360766</v>
      </c>
      <c r="DC88" s="103">
        <f t="shared" si="92"/>
        <v>1.1782936397772044</v>
      </c>
      <c r="DD88" s="103">
        <f t="shared" si="92"/>
        <v>1.2125841844077334</v>
      </c>
      <c r="DE88" s="103">
        <f t="shared" si="92"/>
        <v>1.06560741095613</v>
      </c>
      <c r="DF88" s="103">
        <f t="shared" si="92"/>
        <v>1.22223345669016</v>
      </c>
      <c r="DG88" s="103">
        <f t="shared" si="92"/>
        <v>1.2565319179340475</v>
      </c>
      <c r="DH88" s="141">
        <f t="shared" si="92"/>
        <v>1.2196507907508796</v>
      </c>
      <c r="DI88" s="103">
        <f t="shared" si="92"/>
        <v>0.79737306446003864</v>
      </c>
      <c r="DJ88" s="103">
        <f t="shared" si="92"/>
        <v>1.2462564873592175</v>
      </c>
      <c r="DK88" s="103">
        <f t="shared" si="92"/>
        <v>1.0211932141008586</v>
      </c>
    </row>
    <row r="89" spans="1:115" s="3" customFormat="1" x14ac:dyDescent="0.35">
      <c r="A89" s="3" t="s">
        <v>442</v>
      </c>
      <c r="B89" s="99">
        <f t="shared" ref="B89:BM89" si="93">B88*B54</f>
        <v>0.17025958730114185</v>
      </c>
      <c r="C89" s="99">
        <f t="shared" si="93"/>
        <v>0.21262742441890278</v>
      </c>
      <c r="D89" s="99">
        <f t="shared" si="93"/>
        <v>0.21979623449873015</v>
      </c>
      <c r="E89" s="99">
        <f t="shared" si="93"/>
        <v>0.28223400277313226</v>
      </c>
      <c r="F89" s="99">
        <f t="shared" si="93"/>
        <v>0.26109743673947505</v>
      </c>
      <c r="G89" s="99">
        <f t="shared" si="93"/>
        <v>0.28801662521103805</v>
      </c>
      <c r="H89" s="99">
        <f t="shared" si="93"/>
        <v>0.31728255712767683</v>
      </c>
      <c r="I89" s="99">
        <f t="shared" si="93"/>
        <v>0.42585693439245226</v>
      </c>
      <c r="J89" s="100">
        <f t="shared" si="93"/>
        <v>0.41605411599270836</v>
      </c>
      <c r="K89" s="99">
        <f t="shared" si="93"/>
        <v>0.37790103877118875</v>
      </c>
      <c r="L89" s="99">
        <f t="shared" si="93"/>
        <v>0.41922051904541413</v>
      </c>
      <c r="M89" s="99">
        <f t="shared" si="93"/>
        <v>0.35495049635340753</v>
      </c>
      <c r="N89" s="99">
        <f t="shared" si="93"/>
        <v>0.5295368038098256</v>
      </c>
      <c r="O89" s="99">
        <f>O88*O54</f>
        <v>0.38575043360312117</v>
      </c>
      <c r="P89" s="99">
        <f t="shared" si="93"/>
        <v>0.31582706386645415</v>
      </c>
      <c r="Q89" s="99">
        <f t="shared" si="93"/>
        <v>0.38581167355130391</v>
      </c>
      <c r="R89" s="99">
        <f t="shared" si="93"/>
        <v>0.39746943411764646</v>
      </c>
      <c r="S89" s="99">
        <f t="shared" si="93"/>
        <v>0.40816562656389799</v>
      </c>
      <c r="T89" s="99">
        <f t="shared" si="93"/>
        <v>0.41874528930722504</v>
      </c>
      <c r="U89" s="99">
        <f t="shared" si="93"/>
        <v>0.47412773079624509</v>
      </c>
      <c r="V89" s="99">
        <f t="shared" si="93"/>
        <v>0.47840845307825897</v>
      </c>
      <c r="W89" s="99">
        <f t="shared" si="93"/>
        <v>0.41118033227710749</v>
      </c>
      <c r="X89" s="99">
        <f t="shared" si="93"/>
        <v>0.55626471505953357</v>
      </c>
      <c r="Y89" s="99">
        <f t="shared" si="93"/>
        <v>0.64874056536964164</v>
      </c>
      <c r="Z89" s="99">
        <f t="shared" si="93"/>
        <v>0.53730722613997528</v>
      </c>
      <c r="AA89" s="99">
        <f t="shared" si="93"/>
        <v>0.52259281752007203</v>
      </c>
      <c r="AB89" s="99">
        <f t="shared" si="93"/>
        <v>0.57734743544092904</v>
      </c>
      <c r="AC89" s="99">
        <f t="shared" si="93"/>
        <v>0.63398551272404668</v>
      </c>
      <c r="AD89" s="100">
        <f t="shared" si="93"/>
        <v>0.68651243647512694</v>
      </c>
      <c r="AE89" s="99">
        <f t="shared" si="93"/>
        <v>0.81631835522462737</v>
      </c>
      <c r="AF89" s="99">
        <f t="shared" si="93"/>
        <v>0.83541964216505971</v>
      </c>
      <c r="AG89" s="99">
        <f t="shared" si="93"/>
        <v>0.68121036770668797</v>
      </c>
      <c r="AH89" s="99">
        <f t="shared" si="93"/>
        <v>0.76994166156518373</v>
      </c>
      <c r="AI89" s="99">
        <f t="shared" si="93"/>
        <v>0.71466277202026307</v>
      </c>
      <c r="AJ89" s="99">
        <f t="shared" si="93"/>
        <v>0.81840515961015359</v>
      </c>
      <c r="AK89" s="99">
        <f t="shared" si="93"/>
        <v>0.99908834553218173</v>
      </c>
      <c r="AL89" s="99">
        <f t="shared" si="93"/>
        <v>1.0321313870759106</v>
      </c>
      <c r="AM89" s="99">
        <f t="shared" si="93"/>
        <v>0.86057691699460925</v>
      </c>
      <c r="AN89" s="99">
        <f t="shared" si="93"/>
        <v>0.90583789754963606</v>
      </c>
      <c r="AO89" s="99">
        <f t="shared" si="93"/>
        <v>0.99889179474406942</v>
      </c>
      <c r="AP89" s="99">
        <f t="shared" si="93"/>
        <v>0.91608719381025705</v>
      </c>
      <c r="AQ89" s="99">
        <f t="shared" si="93"/>
        <v>0.90484595968592085</v>
      </c>
      <c r="AR89" s="99">
        <f t="shared" si="93"/>
        <v>0.99423543167229711</v>
      </c>
      <c r="AS89" s="99">
        <f t="shared" si="93"/>
        <v>1.0253324681446667</v>
      </c>
      <c r="AT89" s="99">
        <f t="shared" si="93"/>
        <v>0.92012601376747261</v>
      </c>
      <c r="AU89" s="99">
        <f t="shared" si="93"/>
        <v>0.97951033250628772</v>
      </c>
      <c r="AV89" s="99">
        <f t="shared" si="93"/>
        <v>1.2157700472209103</v>
      </c>
      <c r="AW89" s="99">
        <f t="shared" si="93"/>
        <v>1.2597135429035939</v>
      </c>
      <c r="AX89" s="99">
        <f t="shared" si="93"/>
        <v>1.2597135429035939</v>
      </c>
      <c r="AY89" s="99">
        <f t="shared" si="93"/>
        <v>1.3183048704805054</v>
      </c>
      <c r="AZ89" s="99">
        <f t="shared" si="93"/>
        <v>1.3183048704805054</v>
      </c>
      <c r="BA89" s="99">
        <f t="shared" si="93"/>
        <v>1.3476005342689608</v>
      </c>
      <c r="BB89" s="99">
        <f t="shared" si="93"/>
        <v>1.3330045067931939</v>
      </c>
      <c r="BC89" s="99">
        <f t="shared" si="93"/>
        <v>1.3319310326347105</v>
      </c>
      <c r="BD89" s="99">
        <f t="shared" si="93"/>
        <v>1.3474936862148592</v>
      </c>
      <c r="BE89" s="99">
        <f t="shared" si="93"/>
        <v>1.3373344039638573</v>
      </c>
      <c r="BF89" s="99">
        <f t="shared" si="93"/>
        <v>1.3400360896284307</v>
      </c>
      <c r="BG89" s="99">
        <f t="shared" si="93"/>
        <v>1.3764720450581895</v>
      </c>
      <c r="BH89" s="99">
        <f t="shared" si="93"/>
        <v>1.3830778355774842</v>
      </c>
      <c r="BI89" s="99">
        <f t="shared" si="93"/>
        <v>1.3912717185615526</v>
      </c>
      <c r="BJ89" s="99">
        <f t="shared" si="93"/>
        <v>1.4056147259694041</v>
      </c>
      <c r="BK89" s="99">
        <f t="shared" si="93"/>
        <v>1.477329763008659</v>
      </c>
      <c r="BL89" s="100">
        <f t="shared" si="93"/>
        <v>1.4610704426096901</v>
      </c>
      <c r="BM89" s="99">
        <f t="shared" si="93"/>
        <v>1.7120940628624226</v>
      </c>
      <c r="BN89" s="99">
        <f t="shared" ref="BN89:DK89" si="94">BN88*BN54</f>
        <v>1.5393420734637808</v>
      </c>
      <c r="BO89" s="99">
        <f t="shared" si="94"/>
        <v>1.6857075528625487</v>
      </c>
      <c r="BP89" s="99">
        <f t="shared" si="94"/>
        <v>1.6958165147763264</v>
      </c>
      <c r="BQ89" s="99">
        <f t="shared" si="94"/>
        <v>1.7002380279425542</v>
      </c>
      <c r="BR89" s="99">
        <f t="shared" si="94"/>
        <v>1.5747290799678324</v>
      </c>
      <c r="BS89" s="99">
        <f t="shared" si="94"/>
        <v>1.657384667515825</v>
      </c>
      <c r="BT89" s="100">
        <f t="shared" si="94"/>
        <v>1.6757147747492531</v>
      </c>
      <c r="BU89" s="99">
        <f t="shared" si="94"/>
        <v>1.6910585345728062</v>
      </c>
      <c r="BV89" s="99">
        <f t="shared" si="94"/>
        <v>1.7842016722516667</v>
      </c>
      <c r="BW89" s="99">
        <f t="shared" si="94"/>
        <v>1.8479897712023299</v>
      </c>
      <c r="BX89" s="99">
        <f t="shared" si="94"/>
        <v>2.0872736412058277</v>
      </c>
      <c r="BY89" s="99">
        <f t="shared" si="94"/>
        <v>2.1614267837223511</v>
      </c>
      <c r="BZ89" s="99">
        <f t="shared" si="94"/>
        <v>2.0157776559304783</v>
      </c>
      <c r="CA89" s="99">
        <f t="shared" si="94"/>
        <v>2.1147377680637991</v>
      </c>
      <c r="CB89" s="99">
        <f t="shared" si="94"/>
        <v>2.0534716389190932</v>
      </c>
      <c r="CC89" s="99">
        <f t="shared" si="94"/>
        <v>2.1093598440884618</v>
      </c>
      <c r="CD89" s="99">
        <f t="shared" si="94"/>
        <v>2.1644395576741222</v>
      </c>
      <c r="CE89" s="99">
        <f t="shared" si="94"/>
        <v>2.2597137710397726</v>
      </c>
      <c r="CF89" s="101">
        <f t="shared" si="94"/>
        <v>2.547297766076849</v>
      </c>
      <c r="CG89" s="101">
        <f t="shared" si="94"/>
        <v>2.968811111423221</v>
      </c>
      <c r="CH89" s="101">
        <f t="shared" si="94"/>
        <v>3.2670702207128748E-2</v>
      </c>
      <c r="CI89" s="99">
        <f t="shared" si="94"/>
        <v>5.0208720036086382E-2</v>
      </c>
      <c r="CJ89" s="99">
        <f t="shared" si="94"/>
        <v>0.28384223631942063</v>
      </c>
      <c r="CK89" s="99">
        <f t="shared" si="94"/>
        <v>0.2451337340662513</v>
      </c>
      <c r="CL89" s="99">
        <f t="shared" si="94"/>
        <v>0.29780850669706321</v>
      </c>
      <c r="CM89" s="99">
        <f t="shared" si="94"/>
        <v>0.28590469060785823</v>
      </c>
      <c r="CN89" s="99">
        <f t="shared" si="94"/>
        <v>0.32000602442090581</v>
      </c>
      <c r="CO89" s="99">
        <f t="shared" si="94"/>
        <v>0.44589370229224812</v>
      </c>
      <c r="CP89" s="99">
        <f>CP88*CP54</f>
        <v>0.50176136766476531</v>
      </c>
      <c r="CQ89" s="99">
        <f>CQ88*CQ54</f>
        <v>0.6700787787732656</v>
      </c>
      <c r="CR89" s="99">
        <f t="shared" si="94"/>
        <v>0.43941273313011536</v>
      </c>
      <c r="CS89" s="99">
        <f>CS88*CS54</f>
        <v>0.82398418926213579</v>
      </c>
      <c r="CT89" s="99">
        <f>CT88*CT54</f>
        <v>0.53472919815136333</v>
      </c>
      <c r="CU89" s="99">
        <f t="shared" si="94"/>
        <v>0.59088667822721985</v>
      </c>
      <c r="CV89" s="99">
        <f t="shared" si="94"/>
        <v>0.9045750286402483</v>
      </c>
      <c r="CW89" s="99">
        <f t="shared" si="94"/>
        <v>0.90608720737249249</v>
      </c>
      <c r="CX89" s="99">
        <f t="shared" si="94"/>
        <v>0.99909293769859242</v>
      </c>
      <c r="CY89" s="99">
        <f t="shared" si="94"/>
        <v>0.96102682356616076</v>
      </c>
      <c r="CZ89" s="99">
        <f t="shared" si="94"/>
        <v>1.3711974800868876</v>
      </c>
      <c r="DA89" s="99">
        <f t="shared" si="94"/>
        <v>1.8914431252036106</v>
      </c>
      <c r="DB89" s="99">
        <f t="shared" si="94"/>
        <v>1.5084532579050072</v>
      </c>
      <c r="DC89" s="99">
        <f t="shared" si="94"/>
        <v>1.56753563438223</v>
      </c>
      <c r="DD89" s="99">
        <f t="shared" si="94"/>
        <v>1.3013098564375676</v>
      </c>
      <c r="DE89" s="99">
        <f t="shared" si="94"/>
        <v>1.3146004531134876</v>
      </c>
      <c r="DF89" s="99">
        <f t="shared" si="94"/>
        <v>3.0133051259279418</v>
      </c>
      <c r="DG89" s="99">
        <f t="shared" si="94"/>
        <v>2.9848414639513079</v>
      </c>
      <c r="DH89" s="142">
        <f t="shared" si="94"/>
        <v>3.0069377985807848</v>
      </c>
      <c r="DI89" s="99">
        <f t="shared" si="94"/>
        <v>0.79737306446003864</v>
      </c>
      <c r="DJ89" s="99">
        <f t="shared" si="94"/>
        <v>2.9833879386437334</v>
      </c>
      <c r="DK89" s="99">
        <f t="shared" si="94"/>
        <v>1.7494545102126262</v>
      </c>
    </row>
    <row r="90" spans="1:115" x14ac:dyDescent="0.35">
      <c r="A90" s="4" t="s">
        <v>443</v>
      </c>
      <c r="B90" s="106">
        <f>1000*B78/B57</f>
        <v>10.256601644647098</v>
      </c>
      <c r="C90" s="106">
        <f t="shared" ref="C90:CD90" si="95">1000*C78/C57</f>
        <v>11.812634689939042</v>
      </c>
      <c r="D90" s="106">
        <f t="shared" si="95"/>
        <v>14.207901389704602</v>
      </c>
      <c r="E90" s="108">
        <f>1000*E78/E57</f>
        <v>25.657636615739289</v>
      </c>
      <c r="F90" s="106">
        <f t="shared" si="95"/>
        <v>26.109743673947506</v>
      </c>
      <c r="G90" s="108">
        <f t="shared" si="95"/>
        <v>30.969529592584738</v>
      </c>
      <c r="H90" s="108">
        <f t="shared" si="95"/>
        <v>49.965757027980601</v>
      </c>
      <c r="I90" s="108">
        <f t="shared" si="95"/>
        <v>65.516451444992668</v>
      </c>
      <c r="J90" s="107">
        <f t="shared" si="95"/>
        <v>62.097629252643046</v>
      </c>
      <c r="K90" s="108">
        <f t="shared" si="95"/>
        <v>88.589915646360637</v>
      </c>
      <c r="L90" s="108">
        <f t="shared" si="95"/>
        <v>117.44699366252847</v>
      </c>
      <c r="M90" s="108">
        <f>1000*M78/M57</f>
        <v>103.7547604725345</v>
      </c>
      <c r="N90" s="108">
        <f t="shared" si="95"/>
        <v>136.65465904769692</v>
      </c>
      <c r="O90" s="108">
        <f>1000*O78/O57</f>
        <v>97.723443179457377</v>
      </c>
      <c r="P90" s="108">
        <f t="shared" si="95"/>
        <v>80.009522846168394</v>
      </c>
      <c r="Q90" s="108">
        <f t="shared" si="95"/>
        <v>97.738957299663667</v>
      </c>
      <c r="R90" s="108">
        <f t="shared" si="95"/>
        <v>100.6922566431371</v>
      </c>
      <c r="S90" s="108">
        <f t="shared" si="95"/>
        <v>95.447961904173084</v>
      </c>
      <c r="T90" s="108">
        <f t="shared" si="95"/>
        <v>94.672848017285673</v>
      </c>
      <c r="U90" s="108">
        <f t="shared" si="95"/>
        <v>108.07323275502644</v>
      </c>
      <c r="V90" s="106">
        <f t="shared" si="95"/>
        <v>102.09936498621381</v>
      </c>
      <c r="W90" s="106">
        <f t="shared" si="95"/>
        <v>92.652634873108212</v>
      </c>
      <c r="X90" s="106">
        <f t="shared" si="95"/>
        <v>104.74346230376325</v>
      </c>
      <c r="Y90" s="108">
        <f t="shared" si="95"/>
        <v>187.84428310703052</v>
      </c>
      <c r="Z90" s="108">
        <f t="shared" si="95"/>
        <v>183.64679818814076</v>
      </c>
      <c r="AA90" s="108">
        <f t="shared" si="95"/>
        <v>218.94837009892674</v>
      </c>
      <c r="AB90" s="106">
        <f t="shared" si="95"/>
        <v>222.54119329723082</v>
      </c>
      <c r="AC90" s="108">
        <f t="shared" si="95"/>
        <v>278.73500990453772</v>
      </c>
      <c r="AD90" s="107">
        <f t="shared" si="95"/>
        <v>338.52164971014872</v>
      </c>
      <c r="AE90" s="108">
        <f t="shared" si="95"/>
        <v>90.702039469403047</v>
      </c>
      <c r="AF90" s="106">
        <f t="shared" si="95"/>
        <v>92.824404685006641</v>
      </c>
      <c r="AG90" s="108">
        <f t="shared" si="95"/>
        <v>89.632943119301061</v>
      </c>
      <c r="AH90" s="108">
        <f t="shared" si="95"/>
        <v>101.30811336383998</v>
      </c>
      <c r="AI90" s="108">
        <f t="shared" si="95"/>
        <v>97.100920111448815</v>
      </c>
      <c r="AJ90" s="108">
        <f t="shared" si="95"/>
        <v>97.429185667875402</v>
      </c>
      <c r="AK90" s="108">
        <f t="shared" si="95"/>
        <v>117.53980535672726</v>
      </c>
      <c r="AL90" s="108">
        <f t="shared" si="95"/>
        <v>107.51368615374069</v>
      </c>
      <c r="AM90" s="108">
        <f t="shared" si="95"/>
        <v>91.57021887578307</v>
      </c>
      <c r="AN90" s="108">
        <f t="shared" si="95"/>
        <v>96.386241492832113</v>
      </c>
      <c r="AO90" s="108">
        <f t="shared" si="95"/>
        <v>136.83449243069444</v>
      </c>
      <c r="AP90" s="108">
        <f t="shared" si="95"/>
        <v>133.73535676062147</v>
      </c>
      <c r="AQ90" s="108">
        <f t="shared" si="95"/>
        <v>133.17329600204886</v>
      </c>
      <c r="AR90" s="108">
        <f t="shared" si="95"/>
        <v>148.39334801079062</v>
      </c>
      <c r="AS90" s="108">
        <f t="shared" si="95"/>
        <v>141.64007019542294</v>
      </c>
      <c r="AT90" s="108">
        <f t="shared" si="95"/>
        <v>103.50123889397892</v>
      </c>
      <c r="AU90" s="108">
        <f t="shared" si="95"/>
        <v>110.1811397644868</v>
      </c>
      <c r="AV90" s="108">
        <f t="shared" si="95"/>
        <v>141.90620364367695</v>
      </c>
      <c r="AW90" s="108">
        <f t="shared" si="95"/>
        <v>147.03534353441222</v>
      </c>
      <c r="AX90" s="108">
        <f t="shared" si="95"/>
        <v>147.03534353441222</v>
      </c>
      <c r="AY90" s="108">
        <f t="shared" si="95"/>
        <v>153.87419672205931</v>
      </c>
      <c r="AZ90" s="108">
        <f t="shared" si="95"/>
        <v>153.87419672205931</v>
      </c>
      <c r="BA90" s="108">
        <f t="shared" si="95"/>
        <v>157.29362331588285</v>
      </c>
      <c r="BB90" s="108">
        <f t="shared" si="95"/>
        <v>155.58995669562066</v>
      </c>
      <c r="BC90" s="108">
        <f t="shared" si="95"/>
        <v>166.4913790793388</v>
      </c>
      <c r="BD90" s="108">
        <f t="shared" si="95"/>
        <v>157.2811518770948</v>
      </c>
      <c r="BE90" s="108">
        <f t="shared" si="95"/>
        <v>167.16680049548216</v>
      </c>
      <c r="BF90" s="108">
        <f t="shared" si="95"/>
        <v>167.50451120355382</v>
      </c>
      <c r="BG90" s="108">
        <f t="shared" si="95"/>
        <v>160.66354224004306</v>
      </c>
      <c r="BH90" s="108">
        <f t="shared" si="95"/>
        <v>172.88472944718552</v>
      </c>
      <c r="BI90" s="108">
        <f t="shared" si="95"/>
        <v>162.39097867987715</v>
      </c>
      <c r="BJ90" s="108">
        <f t="shared" si="95"/>
        <v>164.06511248070063</v>
      </c>
      <c r="BK90" s="108">
        <f t="shared" si="95"/>
        <v>172.43578148481799</v>
      </c>
      <c r="BL90" s="107">
        <f t="shared" si="95"/>
        <v>447.34008613234965</v>
      </c>
      <c r="BM90" s="108">
        <f t="shared" si="95"/>
        <v>583.49394070647577</v>
      </c>
      <c r="BN90" s="108">
        <f t="shared" si="95"/>
        <v>471.30473360372554</v>
      </c>
      <c r="BO90" s="108">
        <f t="shared" si="95"/>
        <v>604.38782992876747</v>
      </c>
      <c r="BP90" s="108">
        <f t="shared" si="95"/>
        <v>628.69295181951611</v>
      </c>
      <c r="BQ90" s="108">
        <f t="shared" si="95"/>
        <v>648.99329603173101</v>
      </c>
      <c r="BR90" s="108">
        <f t="shared" si="95"/>
        <v>916.9308566901301</v>
      </c>
      <c r="BS90" s="108">
        <f t="shared" si="95"/>
        <v>761.55776494714485</v>
      </c>
      <c r="BT90" s="107">
        <f t="shared" si="95"/>
        <v>481.50285299757019</v>
      </c>
      <c r="BU90" s="108">
        <f t="shared" si="95"/>
        <v>183.81071027965282</v>
      </c>
      <c r="BV90" s="108">
        <f t="shared" si="95"/>
        <v>191.84964217759855</v>
      </c>
      <c r="BW90" s="108">
        <f t="shared" si="95"/>
        <v>205.33219680025886</v>
      </c>
      <c r="BX90" s="108">
        <f t="shared" si="95"/>
        <v>217.42433762560705</v>
      </c>
      <c r="BY90" s="108">
        <f t="shared" si="95"/>
        <v>225.1486233044115</v>
      </c>
      <c r="BZ90" s="108">
        <f t="shared" si="95"/>
        <v>201.57776559304784</v>
      </c>
      <c r="CA90" s="108">
        <f t="shared" si="95"/>
        <v>220.28518417331242</v>
      </c>
      <c r="CB90" s="108">
        <f t="shared" si="95"/>
        <v>225.65622405704323</v>
      </c>
      <c r="CC90" s="108">
        <f t="shared" si="95"/>
        <v>229.27824392265885</v>
      </c>
      <c r="CD90" s="108">
        <f t="shared" si="95"/>
        <v>235.26516931240457</v>
      </c>
      <c r="CE90" s="108">
        <f>1000*CE78/CE57</f>
        <v>241.68061722350507</v>
      </c>
      <c r="CF90" s="109">
        <f>1000*CF78/CF57</f>
        <v>265.34351729967176</v>
      </c>
      <c r="CG90" s="109">
        <f>1000*CG78/CG57</f>
        <v>309.25115743991881</v>
      </c>
      <c r="CH90" s="105">
        <f t="shared" ref="CH90:DJ90" si="96">1000*CH78/CH57</f>
        <v>5.4451170345214583</v>
      </c>
      <c r="CI90" s="103">
        <f t="shared" si="96"/>
        <v>6.2760900045107979</v>
      </c>
      <c r="CJ90" s="108">
        <f t="shared" si="96"/>
        <v>28.384223631942067</v>
      </c>
      <c r="CK90" s="108">
        <f t="shared" si="96"/>
        <v>30.641716758281415</v>
      </c>
      <c r="CL90" s="108">
        <f t="shared" si="96"/>
        <v>38.180577781674771</v>
      </c>
      <c r="CM90" s="108">
        <f t="shared" si="96"/>
        <v>43.985337016593576</v>
      </c>
      <c r="CN90" s="108">
        <f t="shared" si="96"/>
        <v>46.878743734979793</v>
      </c>
      <c r="CO90" s="108">
        <f t="shared" si="96"/>
        <v>52.458082622617432</v>
      </c>
      <c r="CP90" s="108">
        <f>1000*CP78/CP57</f>
        <v>207.7032433077994</v>
      </c>
      <c r="CQ90" s="108">
        <f>1000*CQ78/CQ57</f>
        <v>78.832797502737122</v>
      </c>
      <c r="CR90" s="108">
        <f t="shared" si="96"/>
        <v>69.198855611041793</v>
      </c>
      <c r="CS90" s="108">
        <f>1000*CS78/CS57</f>
        <v>100.48587673928486</v>
      </c>
      <c r="CT90" s="108">
        <f>1000*CT78/CT57</f>
        <v>213.89167926054535</v>
      </c>
      <c r="CU90" s="106">
        <f t="shared" si="96"/>
        <v>73.860834778402491</v>
      </c>
      <c r="CV90" s="106">
        <f>1000*CV78/CV57</f>
        <v>119.81126207155604</v>
      </c>
      <c r="CW90" s="108">
        <f t="shared" si="96"/>
        <v>83.326026059636987</v>
      </c>
      <c r="CX90" s="107">
        <f t="shared" si="96"/>
        <v>104.61267985619374</v>
      </c>
      <c r="CY90" s="107">
        <f>1000*CY78/CY57</f>
        <v>270.71178128624251</v>
      </c>
      <c r="CZ90" s="107">
        <f t="shared" si="96"/>
        <v>153.72169059270041</v>
      </c>
      <c r="DA90" s="107">
        <f t="shared" si="96"/>
        <v>214.93671877313759</v>
      </c>
      <c r="DB90" s="107">
        <f t="shared" si="96"/>
        <v>163.9623106418486</v>
      </c>
      <c r="DC90" s="107">
        <f t="shared" si="96"/>
        <v>176.12759936878987</v>
      </c>
      <c r="DD90" s="107">
        <f t="shared" si="96"/>
        <v>147.87612004972357</v>
      </c>
      <c r="DE90" s="107">
        <f t="shared" si="96"/>
        <v>125.46890509315081</v>
      </c>
      <c r="DF90" s="107">
        <f t="shared" si="96"/>
        <v>307.48011489060633</v>
      </c>
      <c r="DG90" s="107">
        <f t="shared" si="96"/>
        <v>308.35139090406079</v>
      </c>
      <c r="DH90" s="143">
        <f t="shared" si="96"/>
        <v>306.83038761028411</v>
      </c>
      <c r="DI90" s="107">
        <f t="shared" si="96"/>
        <v>85.300374337585552</v>
      </c>
      <c r="DJ90" s="107">
        <f t="shared" si="96"/>
        <v>307.56576687048806</v>
      </c>
      <c r="DK90" s="107">
        <f>1000*DK78/DK57</f>
        <v>203.42494304797975</v>
      </c>
    </row>
    <row r="91" spans="1:115" x14ac:dyDescent="0.35">
      <c r="A91" s="2" t="s">
        <v>444</v>
      </c>
      <c r="B91" s="106">
        <f t="shared" ref="B91:BM91" si="97">B90/B45</f>
        <v>10.256601644647098</v>
      </c>
      <c r="C91" s="106">
        <f t="shared" si="97"/>
        <v>11.812634689939042</v>
      </c>
      <c r="D91" s="106">
        <f t="shared" si="97"/>
        <v>14.207901389704602</v>
      </c>
      <c r="E91" s="106">
        <f t="shared" si="97"/>
        <v>25.657636615739289</v>
      </c>
      <c r="F91" s="106">
        <f t="shared" si="97"/>
        <v>26.109743673947506</v>
      </c>
      <c r="G91" s="106">
        <f t="shared" si="97"/>
        <v>30.969529592584738</v>
      </c>
      <c r="H91" s="106">
        <f t="shared" si="97"/>
        <v>49.965757027980601</v>
      </c>
      <c r="I91" s="106">
        <f t="shared" si="97"/>
        <v>65.516451444992668</v>
      </c>
      <c r="J91" s="107">
        <f t="shared" si="97"/>
        <v>62.097629252643046</v>
      </c>
      <c r="K91" s="106">
        <f t="shared" si="97"/>
        <v>61.950989962489956</v>
      </c>
      <c r="L91" s="106">
        <f t="shared" si="97"/>
        <v>81.560412265644771</v>
      </c>
      <c r="M91" s="106">
        <f t="shared" si="97"/>
        <v>68.259710837193751</v>
      </c>
      <c r="N91" s="106">
        <f t="shared" si="97"/>
        <v>94.899068783122871</v>
      </c>
      <c r="O91" s="106">
        <f>O90/O45</f>
        <v>64.291738933853537</v>
      </c>
      <c r="P91" s="106">
        <f t="shared" si="97"/>
        <v>52.637843977742364</v>
      </c>
      <c r="Q91" s="106">
        <f t="shared" si="97"/>
        <v>64.301945591883992</v>
      </c>
      <c r="R91" s="106">
        <f t="shared" si="97"/>
        <v>66.244905686274407</v>
      </c>
      <c r="S91" s="106">
        <f t="shared" si="97"/>
        <v>62.794711779061238</v>
      </c>
      <c r="T91" s="106">
        <f t="shared" si="97"/>
        <v>60.687723088003636</v>
      </c>
      <c r="U91" s="106">
        <f t="shared" si="97"/>
        <v>69.724666293565448</v>
      </c>
      <c r="V91" s="106">
        <f t="shared" si="97"/>
        <v>58.342494277836465</v>
      </c>
      <c r="W91" s="106">
        <f t="shared" si="97"/>
        <v>54.824044303614329</v>
      </c>
      <c r="X91" s="106">
        <f t="shared" si="97"/>
        <v>59.177097346758899</v>
      </c>
      <c r="Y91" s="106">
        <f t="shared" si="97"/>
        <v>96.826950055170371</v>
      </c>
      <c r="Z91" s="106">
        <f t="shared" si="97"/>
        <v>80.195108379100773</v>
      </c>
      <c r="AA91" s="106">
        <f t="shared" si="97"/>
        <v>90.102209917253802</v>
      </c>
      <c r="AB91" s="106">
        <f t="shared" si="97"/>
        <v>104.97226098925981</v>
      </c>
      <c r="AC91" s="106">
        <f t="shared" si="97"/>
        <v>109.30784702138735</v>
      </c>
      <c r="AD91" s="107">
        <f t="shared" si="97"/>
        <v>118.36421318536669</v>
      </c>
      <c r="AE91" s="106">
        <f t="shared" si="97"/>
        <v>90.702039469403047</v>
      </c>
      <c r="AF91" s="106">
        <f t="shared" si="97"/>
        <v>92.824404685006641</v>
      </c>
      <c r="AG91" s="106">
        <f t="shared" si="97"/>
        <v>89.632943119301061</v>
      </c>
      <c r="AH91" s="106">
        <f t="shared" si="97"/>
        <v>101.30811336383998</v>
      </c>
      <c r="AI91" s="106">
        <f t="shared" si="97"/>
        <v>97.100920111448815</v>
      </c>
      <c r="AJ91" s="106">
        <f t="shared" si="97"/>
        <v>97.429185667875402</v>
      </c>
      <c r="AK91" s="106">
        <f t="shared" si="97"/>
        <v>117.53980535672726</v>
      </c>
      <c r="AL91" s="106">
        <f t="shared" si="97"/>
        <v>107.51368615374069</v>
      </c>
      <c r="AM91" s="106">
        <f t="shared" si="97"/>
        <v>91.57021887578307</v>
      </c>
      <c r="AN91" s="106">
        <f t="shared" si="97"/>
        <v>96.386241492832113</v>
      </c>
      <c r="AO91" s="106">
        <f t="shared" si="97"/>
        <v>136.83449243069444</v>
      </c>
      <c r="AP91" s="106">
        <f t="shared" si="97"/>
        <v>133.73535676062147</v>
      </c>
      <c r="AQ91" s="106">
        <f t="shared" si="97"/>
        <v>133.17329600204886</v>
      </c>
      <c r="AR91" s="106">
        <f t="shared" si="97"/>
        <v>148.39334801079062</v>
      </c>
      <c r="AS91" s="106">
        <f t="shared" si="97"/>
        <v>141.64007019542294</v>
      </c>
      <c r="AT91" s="106">
        <f t="shared" si="97"/>
        <v>103.50123889397892</v>
      </c>
      <c r="AU91" s="106">
        <f t="shared" si="97"/>
        <v>110.1811397644868</v>
      </c>
      <c r="AV91" s="106">
        <f t="shared" si="97"/>
        <v>141.90620364367695</v>
      </c>
      <c r="AW91" s="106">
        <f t="shared" si="97"/>
        <v>147.03534353441222</v>
      </c>
      <c r="AX91" s="106">
        <f t="shared" si="97"/>
        <v>147.03534353441222</v>
      </c>
      <c r="AY91" s="106">
        <f t="shared" si="97"/>
        <v>153.87419672205931</v>
      </c>
      <c r="AZ91" s="106">
        <f t="shared" si="97"/>
        <v>153.87419672205931</v>
      </c>
      <c r="BA91" s="106">
        <f t="shared" si="97"/>
        <v>157.29362331588285</v>
      </c>
      <c r="BB91" s="106">
        <f t="shared" si="97"/>
        <v>155.58995669562066</v>
      </c>
      <c r="BC91" s="106">
        <f t="shared" si="97"/>
        <v>166.4913790793388</v>
      </c>
      <c r="BD91" s="106">
        <f t="shared" si="97"/>
        <v>157.2811518770948</v>
      </c>
      <c r="BE91" s="106">
        <f t="shared" si="97"/>
        <v>167.16680049548216</v>
      </c>
      <c r="BF91" s="106">
        <f t="shared" si="97"/>
        <v>167.50451120355382</v>
      </c>
      <c r="BG91" s="106">
        <f t="shared" si="97"/>
        <v>160.66354224004306</v>
      </c>
      <c r="BH91" s="106">
        <f t="shared" si="97"/>
        <v>172.88472944718552</v>
      </c>
      <c r="BI91" s="106">
        <f t="shared" si="97"/>
        <v>162.39097867987715</v>
      </c>
      <c r="BJ91" s="106">
        <f t="shared" si="97"/>
        <v>164.06511248070063</v>
      </c>
      <c r="BK91" s="106">
        <f t="shared" si="97"/>
        <v>172.43578148481799</v>
      </c>
      <c r="BL91" s="107">
        <f t="shared" si="97"/>
        <v>180.37906698885067</v>
      </c>
      <c r="BM91" s="106">
        <f t="shared" si="97"/>
        <v>191.93879628502492</v>
      </c>
      <c r="BN91" s="106">
        <f t="shared" ref="BN91:DK91" si="98">BN90/BN45</f>
        <v>190.04223129182481</v>
      </c>
      <c r="BO91" s="106">
        <f t="shared" si="98"/>
        <v>205.57409181250594</v>
      </c>
      <c r="BP91" s="106">
        <f t="shared" si="98"/>
        <v>206.80689204589345</v>
      </c>
      <c r="BQ91" s="106">
        <f t="shared" si="98"/>
        <v>207.34610096860416</v>
      </c>
      <c r="BR91" s="106">
        <f t="shared" si="98"/>
        <v>199.332794932637</v>
      </c>
      <c r="BS91" s="106">
        <f t="shared" si="98"/>
        <v>209.79552753364874</v>
      </c>
      <c r="BT91" s="107">
        <f t="shared" si="98"/>
        <v>212.11579427205734</v>
      </c>
      <c r="BU91" s="106">
        <f t="shared" si="98"/>
        <v>183.81071027965282</v>
      </c>
      <c r="BV91" s="106">
        <f t="shared" si="98"/>
        <v>191.84964217759855</v>
      </c>
      <c r="BW91" s="106">
        <f t="shared" si="98"/>
        <v>205.33219680025886</v>
      </c>
      <c r="BX91" s="106">
        <f t="shared" si="98"/>
        <v>217.42433762560705</v>
      </c>
      <c r="BY91" s="106">
        <f t="shared" si="98"/>
        <v>225.1486233044115</v>
      </c>
      <c r="BZ91" s="106">
        <f t="shared" si="98"/>
        <v>201.57776559304784</v>
      </c>
      <c r="CA91" s="108">
        <f t="shared" si="98"/>
        <v>220.28518417331242</v>
      </c>
      <c r="CB91" s="106">
        <f t="shared" si="98"/>
        <v>225.65622405704323</v>
      </c>
      <c r="CC91" s="106">
        <f t="shared" si="98"/>
        <v>229.27824392265885</v>
      </c>
      <c r="CD91" s="106">
        <f t="shared" si="98"/>
        <v>235.26516931240457</v>
      </c>
      <c r="CE91" s="108">
        <f t="shared" si="98"/>
        <v>241.68061722350507</v>
      </c>
      <c r="CF91" s="109">
        <f t="shared" si="98"/>
        <v>265.34351729967176</v>
      </c>
      <c r="CG91" s="109">
        <f t="shared" si="98"/>
        <v>309.25115743991881</v>
      </c>
      <c r="CH91" s="105">
        <f t="shared" si="98"/>
        <v>5.4451170345214583</v>
      </c>
      <c r="CI91" s="102">
        <f t="shared" si="98"/>
        <v>6.2760900045107979</v>
      </c>
      <c r="CJ91" s="106">
        <f t="shared" si="98"/>
        <v>28.384223631942067</v>
      </c>
      <c r="CK91" s="106">
        <f t="shared" si="98"/>
        <v>30.641716758281415</v>
      </c>
      <c r="CL91" s="106">
        <f t="shared" si="98"/>
        <v>38.180577781674771</v>
      </c>
      <c r="CM91" s="106">
        <f t="shared" si="98"/>
        <v>43.985337016593576</v>
      </c>
      <c r="CN91" s="106">
        <f t="shared" si="98"/>
        <v>46.878743734979793</v>
      </c>
      <c r="CO91" s="106">
        <f t="shared" si="98"/>
        <v>52.458082622617432</v>
      </c>
      <c r="CP91" s="106">
        <f>CP90/CP45</f>
        <v>90.305757959912782</v>
      </c>
      <c r="CQ91" s="106">
        <f>CQ90/CQ45</f>
        <v>78.832797502737122</v>
      </c>
      <c r="CR91" s="106">
        <f t="shared" si="98"/>
        <v>69.198855611041793</v>
      </c>
      <c r="CS91" s="106">
        <f>CS90/CS45</f>
        <v>100.48587673928486</v>
      </c>
      <c r="CT91" s="106">
        <f>CT90/CT45</f>
        <v>83.551437211150528</v>
      </c>
      <c r="CU91" s="106">
        <f t="shared" si="98"/>
        <v>73.860834778402491</v>
      </c>
      <c r="CV91" s="106">
        <f t="shared" si="98"/>
        <v>119.81126207155604</v>
      </c>
      <c r="CW91" s="108">
        <f t="shared" si="98"/>
        <v>83.326026059636987</v>
      </c>
      <c r="CX91" s="106">
        <f t="shared" si="98"/>
        <v>104.61267985619374</v>
      </c>
      <c r="CY91" s="106">
        <f t="shared" si="98"/>
        <v>270.71178128624251</v>
      </c>
      <c r="CZ91" s="106">
        <f t="shared" si="98"/>
        <v>153.72169059270041</v>
      </c>
      <c r="DA91" s="106">
        <f t="shared" si="98"/>
        <v>214.93671877313759</v>
      </c>
      <c r="DB91" s="106">
        <f t="shared" si="98"/>
        <v>163.9623106418486</v>
      </c>
      <c r="DC91" s="106">
        <f t="shared" si="98"/>
        <v>176.12759936878987</v>
      </c>
      <c r="DD91" s="106">
        <f t="shared" si="98"/>
        <v>147.87612004972357</v>
      </c>
      <c r="DE91" s="106">
        <f t="shared" si="98"/>
        <v>125.46890509315081</v>
      </c>
      <c r="DF91" s="106">
        <f t="shared" si="98"/>
        <v>307.48011489060633</v>
      </c>
      <c r="DG91" s="106">
        <f t="shared" si="98"/>
        <v>308.35139090406079</v>
      </c>
      <c r="DH91" s="144">
        <f t="shared" si="98"/>
        <v>306.83038761028411</v>
      </c>
      <c r="DI91" s="106">
        <f t="shared" si="98"/>
        <v>92.717798193027775</v>
      </c>
      <c r="DJ91" s="106">
        <f t="shared" si="98"/>
        <v>307.56576687048806</v>
      </c>
      <c r="DK91" s="106">
        <f t="shared" si="98"/>
        <v>203.42494304797975</v>
      </c>
    </row>
    <row r="92" spans="1:115" x14ac:dyDescent="0.35">
      <c r="A92" s="4" t="s">
        <v>445</v>
      </c>
      <c r="B92" s="102"/>
      <c r="C92" s="102"/>
      <c r="D92" s="102">
        <f t="shared" ref="D92:BM92" si="99">D78/D58</f>
        <v>1.5226656514274297</v>
      </c>
      <c r="E92" s="103">
        <f>E78/E58</f>
        <v>1.0646687347408965</v>
      </c>
      <c r="F92" s="102">
        <f t="shared" si="99"/>
        <v>0.86903732642576748</v>
      </c>
      <c r="G92" s="103">
        <f t="shared" si="99"/>
        <v>0.95911786325160142</v>
      </c>
      <c r="H92" s="103">
        <f t="shared" si="99"/>
        <v>1.6304798074616724</v>
      </c>
      <c r="I92" s="103">
        <f t="shared" si="99"/>
        <v>1.7300437959693376</v>
      </c>
      <c r="J92" s="104">
        <f t="shared" si="99"/>
        <v>1.3232212208166028</v>
      </c>
      <c r="K92" s="103">
        <f t="shared" si="99"/>
        <v>1.9404197694050676</v>
      </c>
      <c r="L92" s="103"/>
      <c r="M92" s="103">
        <f>M78/M58</f>
        <v>2.2352786567641947</v>
      </c>
      <c r="N92" s="103">
        <f t="shared" si="99"/>
        <v>2.7973615361066257</v>
      </c>
      <c r="O92" s="103">
        <f>O78/O58</f>
        <v>2.3805295501155017</v>
      </c>
      <c r="P92" s="103">
        <f t="shared" si="99"/>
        <v>2.2147964801707514</v>
      </c>
      <c r="Q92" s="103">
        <f t="shared" si="99"/>
        <v>2.3809074719364438</v>
      </c>
      <c r="R92" s="103">
        <f t="shared" si="99"/>
        <v>3.5399621476102885</v>
      </c>
      <c r="S92" s="103">
        <f t="shared" si="99"/>
        <v>2.6513322751159185</v>
      </c>
      <c r="T92" s="103">
        <f t="shared" si="99"/>
        <v>3.4779122639683417</v>
      </c>
      <c r="U92" s="103"/>
      <c r="V92" s="102">
        <f t="shared" si="99"/>
        <v>2.7782045339045731</v>
      </c>
      <c r="W92" s="102">
        <f t="shared" si="99"/>
        <v>2.9125273536295113</v>
      </c>
      <c r="X92" s="102">
        <f t="shared" si="99"/>
        <v>3.1032988085942574</v>
      </c>
      <c r="Y92" s="103">
        <f t="shared" si="99"/>
        <v>3.2792393933734556</v>
      </c>
      <c r="Z92" s="103">
        <f t="shared" si="99"/>
        <v>3.2059629663699711</v>
      </c>
      <c r="AA92" s="103"/>
      <c r="AB92" s="102">
        <f t="shared" si="99"/>
        <v>3.4299282092095833</v>
      </c>
      <c r="AC92" s="103"/>
      <c r="AD92" s="104">
        <f t="shared" si="99"/>
        <v>6.1508547896408823</v>
      </c>
      <c r="AE92" s="103">
        <f t="shared" si="99"/>
        <v>2.2922219414707534</v>
      </c>
      <c r="AF92" s="102">
        <f t="shared" si="99"/>
        <v>2.1688779171592896</v>
      </c>
      <c r="AG92" s="103">
        <f t="shared" si="99"/>
        <v>1.4247651082658921</v>
      </c>
      <c r="AH92" s="103">
        <f t="shared" si="99"/>
        <v>1.6103483839968133</v>
      </c>
      <c r="AI92" s="103">
        <f t="shared" si="99"/>
        <v>2.0795024659343095</v>
      </c>
      <c r="AJ92" s="103">
        <f t="shared" si="99"/>
        <v>2.2378266083090139</v>
      </c>
      <c r="AK92" s="103">
        <f t="shared" si="99"/>
        <v>2.229843996037987</v>
      </c>
      <c r="AL92" s="103">
        <f t="shared" si="99"/>
        <v>2.8272224483988833</v>
      </c>
      <c r="AM92" s="103">
        <f t="shared" si="99"/>
        <v>3.0042212017303003</v>
      </c>
      <c r="AN92" s="103">
        <f t="shared" si="99"/>
        <v>2.7877917701557848</v>
      </c>
      <c r="AO92" s="103">
        <f t="shared" si="99"/>
        <v>2.4776044400422079</v>
      </c>
      <c r="AP92" s="103">
        <f t="shared" si="99"/>
        <v>2.0226003699160153</v>
      </c>
      <c r="AQ92" s="103">
        <f t="shared" si="99"/>
        <v>2.6944719629411202</v>
      </c>
      <c r="AR92" s="103"/>
      <c r="AS92" s="103">
        <f t="shared" si="99"/>
        <v>2.4209854801556832</v>
      </c>
      <c r="AT92" s="103">
        <f t="shared" si="99"/>
        <v>2.892985770150776</v>
      </c>
      <c r="AU92" s="103">
        <f t="shared" ref="AU92" si="100">AU78/AU58</f>
        <v>2.4825182494661995</v>
      </c>
      <c r="AV92" s="103">
        <f t="shared" si="99"/>
        <v>3.0057702707300424</v>
      </c>
      <c r="AW92" s="103">
        <f t="shared" si="99"/>
        <v>3.1144125696720919</v>
      </c>
      <c r="AX92" s="103">
        <f t="shared" si="99"/>
        <v>3.1144125696720919</v>
      </c>
      <c r="AY92" s="103">
        <f t="shared" si="99"/>
        <v>3.2592689682614919</v>
      </c>
      <c r="AZ92" s="103">
        <f t="shared" si="99"/>
        <v>3.2592689682614919</v>
      </c>
      <c r="BA92" s="103">
        <f t="shared" si="99"/>
        <v>3.3316971675561917</v>
      </c>
      <c r="BB92" s="103">
        <f t="shared" si="99"/>
        <v>3.295611144909306</v>
      </c>
      <c r="BC92" s="103">
        <f t="shared" si="99"/>
        <v>3.0365425667880093</v>
      </c>
      <c r="BD92" s="103">
        <f t="shared" si="99"/>
        <v>3.3314330051800591</v>
      </c>
      <c r="BE92" s="103">
        <f t="shared" si="99"/>
        <v>3.0488611978905977</v>
      </c>
      <c r="BF92" s="103">
        <f t="shared" si="99"/>
        <v>3.055020513441892</v>
      </c>
      <c r="BG92" s="103">
        <f t="shared" si="99"/>
        <v>3.2086560432186748</v>
      </c>
      <c r="BH92" s="103">
        <f t="shared" ref="BH92" si="101">BH78/BH58</f>
        <v>3.1531472861657321</v>
      </c>
      <c r="BI92" s="103">
        <f t="shared" si="99"/>
        <v>3.2431551541847989</v>
      </c>
      <c r="BJ92" s="103">
        <f t="shared" si="99"/>
        <v>3.276589743403199</v>
      </c>
      <c r="BK92" s="103">
        <f t="shared" si="99"/>
        <v>3.4437626894951983</v>
      </c>
      <c r="BL92" s="104"/>
      <c r="BM92" s="103">
        <f t="shared" si="99"/>
        <v>11.051738690853657</v>
      </c>
      <c r="BN92" s="103"/>
      <c r="BO92" s="103">
        <f>BO78/BO58</f>
        <v>9.3858714964482814</v>
      </c>
      <c r="BP92" s="103">
        <f>BP78/BP58</f>
        <v>9.7633191210951349</v>
      </c>
      <c r="BQ92" s="103">
        <f>BQ78/BQ58</f>
        <v>10.078574347415579</v>
      </c>
      <c r="BR92" s="103"/>
      <c r="BS92" s="103">
        <f>BS78/BS58</f>
        <v>12.562247979218762</v>
      </c>
      <c r="BT92" s="104">
        <f>BT78/BT58</f>
        <v>7.9426125245753401</v>
      </c>
      <c r="BU92" s="103"/>
      <c r="BV92" s="103"/>
      <c r="BW92" s="103"/>
      <c r="BX92" s="103">
        <f>BX78/BX58</f>
        <v>3.0858682849783126</v>
      </c>
      <c r="BY92" s="103"/>
      <c r="BZ92" s="103">
        <f>BZ78/BZ58</f>
        <v>3.4051620294950231</v>
      </c>
      <c r="CA92" s="103">
        <f>CA78/CA58</f>
        <v>3.1264718150438169</v>
      </c>
      <c r="CB92" s="103"/>
      <c r="CC92" s="103"/>
      <c r="CD92" s="103"/>
      <c r="CE92" s="103"/>
      <c r="CF92" s="105">
        <f>CF78/CF58</f>
        <v>3.1014055734412769</v>
      </c>
      <c r="CG92" s="105">
        <f>CG78/CG58</f>
        <v>3.4437626894951991</v>
      </c>
      <c r="CH92" s="105"/>
      <c r="CI92" s="103">
        <f t="shared" ref="CI92:DJ92" si="102">CI78/CI58</f>
        <v>0.4426113061032409</v>
      </c>
      <c r="CJ92" s="103"/>
      <c r="CK92" s="103">
        <f t="shared" si="102"/>
        <v>1.4284588041321615</v>
      </c>
      <c r="CL92" s="103">
        <f t="shared" si="102"/>
        <v>1.1324168467155828</v>
      </c>
      <c r="CM92" s="103">
        <f t="shared" si="102"/>
        <v>0.90025352405934589</v>
      </c>
      <c r="CN92" s="103">
        <f t="shared" si="102"/>
        <v>1.0007269351290298</v>
      </c>
      <c r="CO92" s="103">
        <f t="shared" si="102"/>
        <v>1.8441267266754482</v>
      </c>
      <c r="CP92" s="103">
        <f>CP78/CP58</f>
        <v>4.8317846095491612</v>
      </c>
      <c r="CQ92" s="103">
        <f>CQ78/CQ58</f>
        <v>2.057532066741663</v>
      </c>
      <c r="CR92" s="103">
        <f t="shared" si="102"/>
        <v>2.6295061222196643</v>
      </c>
      <c r="CS92" s="103">
        <f>CS78/CS58</f>
        <v>2.632171715698489</v>
      </c>
      <c r="CT92" s="103">
        <f>CT78/CT58</f>
        <v>3.2406771976128339</v>
      </c>
      <c r="CU92" s="102">
        <f t="shared" si="102"/>
        <v>2.0949938145355325</v>
      </c>
      <c r="CV92" s="102">
        <f>CV78/CV58</f>
        <v>2.6900857687980921</v>
      </c>
      <c r="CW92" s="103">
        <f t="shared" si="102"/>
        <v>2.8668024850043388</v>
      </c>
      <c r="CX92" s="104">
        <f t="shared" si="102"/>
        <v>2.5311693407493392</v>
      </c>
      <c r="CY92" s="104">
        <f>CY78/CY58</f>
        <v>2.3493085079249045</v>
      </c>
      <c r="CZ92" s="104">
        <f t="shared" si="102"/>
        <v>3.8173220318888426</v>
      </c>
      <c r="DA92" s="104">
        <f t="shared" si="102"/>
        <v>2.9922353392224652</v>
      </c>
      <c r="DB92" s="104"/>
      <c r="DC92" s="104">
        <f t="shared" si="102"/>
        <v>3.5808748861178308</v>
      </c>
      <c r="DD92" s="104">
        <f t="shared" si="102"/>
        <v>3.8327558873687706</v>
      </c>
      <c r="DE92" s="104">
        <f t="shared" si="102"/>
        <v>3.5579283176038765</v>
      </c>
      <c r="DF92" s="104">
        <f t="shared" si="102"/>
        <v>3.4409330294638236</v>
      </c>
      <c r="DG92" s="104">
        <f t="shared" si="102"/>
        <v>3.5020837711785635</v>
      </c>
      <c r="DH92" s="140">
        <f t="shared" si="102"/>
        <v>3.4006463040706767</v>
      </c>
      <c r="DI92" s="104">
        <f t="shared" si="102"/>
        <v>2.4910842470003352</v>
      </c>
      <c r="DJ92" s="104">
        <f t="shared" si="102"/>
        <v>3.3879285576815823</v>
      </c>
      <c r="DK92" s="104">
        <f>DK78/DK58</f>
        <v>2.8929407302460786</v>
      </c>
    </row>
    <row r="93" spans="1:115" s="46" customFormat="1" ht="15" thickBot="1" x14ac:dyDescent="0.4">
      <c r="A93" s="45" t="s">
        <v>446</v>
      </c>
      <c r="B93" s="126"/>
      <c r="C93" s="126"/>
      <c r="D93" s="126">
        <f t="shared" ref="D93:BM93" si="103">D78/D61</f>
        <v>1.8564808134711355</v>
      </c>
      <c r="E93" s="126">
        <f>E78/E61</f>
        <v>1.4373027919002104</v>
      </c>
      <c r="F93" s="126">
        <f t="shared" si="103"/>
        <v>1.2552761381705531</v>
      </c>
      <c r="G93" s="126">
        <f t="shared" si="103"/>
        <v>1.4386767948774022</v>
      </c>
      <c r="H93" s="126">
        <f t="shared" si="103"/>
        <v>1.6347705437970981</v>
      </c>
      <c r="I93" s="126">
        <f t="shared" si="103"/>
        <v>1.9222708844103751</v>
      </c>
      <c r="J93" s="127">
        <f t="shared" si="103"/>
        <v>1.4432192236847754</v>
      </c>
      <c r="K93" s="126">
        <f t="shared" si="103"/>
        <v>2.0482208677053491</v>
      </c>
      <c r="L93" s="126"/>
      <c r="M93" s="126">
        <f>M78/M61</f>
        <v>1.6415327635612058</v>
      </c>
      <c r="N93" s="126">
        <f t="shared" si="103"/>
        <v>3.3967961509866176</v>
      </c>
      <c r="O93" s="126">
        <f>O78/O61</f>
        <v>1.8969844852482902</v>
      </c>
      <c r="P93" s="126">
        <f t="shared" si="103"/>
        <v>1.7649159451360674</v>
      </c>
      <c r="Q93" s="126">
        <f t="shared" si="103"/>
        <v>1.8972856416993535</v>
      </c>
      <c r="R93" s="126">
        <f t="shared" si="103"/>
        <v>3.0451287291271298</v>
      </c>
      <c r="S93" s="126">
        <f t="shared" si="103"/>
        <v>2.8722766313755783</v>
      </c>
      <c r="T93" s="126"/>
      <c r="U93" s="126"/>
      <c r="V93" s="126">
        <f t="shared" si="103"/>
        <v>2.9007723809885984</v>
      </c>
      <c r="W93" s="126">
        <f t="shared" si="103"/>
        <v>2.8397141697887736</v>
      </c>
      <c r="X93" s="126">
        <f t="shared" si="103"/>
        <v>3.5596662804463541</v>
      </c>
      <c r="Y93" s="126">
        <f t="shared" si="103"/>
        <v>3.0742869312876149</v>
      </c>
      <c r="Z93" s="126">
        <f t="shared" si="103"/>
        <v>3.0055902809718482</v>
      </c>
      <c r="AA93" s="126"/>
      <c r="AB93" s="126">
        <f t="shared" si="103"/>
        <v>4.2346421352164469</v>
      </c>
      <c r="AC93" s="126"/>
      <c r="AD93" s="127">
        <f t="shared" si="103"/>
        <v>6.9197116383459916</v>
      </c>
      <c r="AE93" s="126"/>
      <c r="AF93" s="126">
        <f t="shared" si="103"/>
        <v>2.6852774212448347</v>
      </c>
      <c r="AG93" s="126">
        <f t="shared" si="103"/>
        <v>1.3699664502556654</v>
      </c>
      <c r="AH93" s="126">
        <f t="shared" si="103"/>
        <v>1.5484119076892435</v>
      </c>
      <c r="AI93" s="126">
        <f t="shared" si="103"/>
        <v>2.2354651508793828</v>
      </c>
      <c r="AJ93" s="126">
        <f t="shared" si="103"/>
        <v>2.2378266083090139</v>
      </c>
      <c r="AK93" s="126"/>
      <c r="AL93" s="126">
        <f t="shared" si="103"/>
        <v>2.7716877217339051</v>
      </c>
      <c r="AM93" s="126">
        <f t="shared" si="103"/>
        <v>3.5530693058925671</v>
      </c>
      <c r="AN93" s="126">
        <f t="shared" si="103"/>
        <v>3.5115454027923825</v>
      </c>
      <c r="AO93" s="126"/>
      <c r="AP93" s="126">
        <f t="shared" si="103"/>
        <v>2.5410517305590443</v>
      </c>
      <c r="AQ93" s="126">
        <f t="shared" si="103"/>
        <v>2.5960783238449556</v>
      </c>
      <c r="AR93" s="126"/>
      <c r="AS93" s="126">
        <f t="shared" si="103"/>
        <v>1.9022028772651796</v>
      </c>
      <c r="AT93" s="126">
        <f t="shared" si="103"/>
        <v>2.9399683146463347</v>
      </c>
      <c r="AU93" s="126">
        <f t="shared" ref="AU93" si="104">AU78/AU61</f>
        <v>2.8099369949666624</v>
      </c>
      <c r="AV93" s="126">
        <f t="shared" si="103"/>
        <v>2.420512117054241</v>
      </c>
      <c r="AW93" s="126">
        <f t="shared" si="103"/>
        <v>2.5080005068272855</v>
      </c>
      <c r="AX93" s="126">
        <f t="shared" si="103"/>
        <v>2.5080005068272855</v>
      </c>
      <c r="AY93" s="126">
        <f t="shared" si="103"/>
        <v>2.6246516931913453</v>
      </c>
      <c r="AZ93" s="126">
        <f t="shared" si="103"/>
        <v>2.6246516931913453</v>
      </c>
      <c r="BA93" s="126">
        <f t="shared" si="103"/>
        <v>2.6829772863733754</v>
      </c>
      <c r="BB93" s="126">
        <f t="shared" si="103"/>
        <v>2.6539176287130224</v>
      </c>
      <c r="BC93" s="126"/>
      <c r="BD93" s="126">
        <f t="shared" si="103"/>
        <v>2.6827645594599034</v>
      </c>
      <c r="BE93" s="126"/>
      <c r="BF93" s="126"/>
      <c r="BG93" s="126">
        <f t="shared" si="103"/>
        <v>2.6610248435347179</v>
      </c>
      <c r="BH93" s="126">
        <f t="shared" ref="BH93" si="105">BH78/BH61</f>
        <v>2.3138767398479874</v>
      </c>
      <c r="BI93" s="126">
        <f t="shared" si="103"/>
        <v>2.689635885081143</v>
      </c>
      <c r="BJ93" s="126">
        <f t="shared" si="103"/>
        <v>2.7173640900819795</v>
      </c>
      <c r="BK93" s="126">
        <f t="shared" si="103"/>
        <v>2.5386712134099216</v>
      </c>
      <c r="BL93" s="127"/>
      <c r="BM93" s="126">
        <f t="shared" si="103"/>
        <v>8.7575161501184127</v>
      </c>
      <c r="BN93" s="126"/>
      <c r="BO93" s="126"/>
      <c r="BP93" s="126"/>
      <c r="BQ93" s="126"/>
      <c r="BR93" s="126"/>
      <c r="BS93" s="126">
        <f>BS78/BS61</f>
        <v>10.81749131543838</v>
      </c>
      <c r="BT93" s="127">
        <f>BT78/BT61</f>
        <v>6.8394718961620988</v>
      </c>
      <c r="BU93" s="126"/>
      <c r="BV93" s="126"/>
      <c r="BW93" s="126"/>
      <c r="BX93" s="126">
        <f>BX78/BX61</f>
        <v>2.8418693973288649</v>
      </c>
      <c r="BY93" s="126"/>
      <c r="BZ93" s="126"/>
      <c r="CA93" s="126"/>
      <c r="CB93" s="126"/>
      <c r="CC93" s="126"/>
      <c r="CD93" s="126"/>
      <c r="CE93" s="126"/>
      <c r="CF93" s="128">
        <f>CF78/CF61</f>
        <v>2.0209158897907673</v>
      </c>
      <c r="CG93" s="5"/>
      <c r="CH93" s="128"/>
      <c r="CI93" s="126"/>
      <c r="CJ93" s="126"/>
      <c r="CK93" s="126">
        <f t="shared" ref="CK93:DA93" si="106">CK78/CK61</f>
        <v>1.9253140403520439</v>
      </c>
      <c r="CL93" s="126">
        <f t="shared" si="106"/>
        <v>1.5098891289541105</v>
      </c>
      <c r="CM93" s="126">
        <f t="shared" si="106"/>
        <v>1.0931649935006345</v>
      </c>
      <c r="CN93" s="126">
        <f t="shared" si="106"/>
        <v>0.70008838108816573</v>
      </c>
      <c r="CO93" s="126">
        <f t="shared" si="106"/>
        <v>2.1994555486870708</v>
      </c>
      <c r="CP93" s="126">
        <f>CP78/CP61</f>
        <v>4.4152514535535445</v>
      </c>
      <c r="CQ93" s="126">
        <f>CQ78/CQ61</f>
        <v>2.0634445152093122</v>
      </c>
      <c r="CR93" s="126">
        <f t="shared" si="106"/>
        <v>3.1272340667826724</v>
      </c>
      <c r="CS93" s="126">
        <f>CS78/CS61</f>
        <v>2.6109445244428566</v>
      </c>
      <c r="CT93" s="126">
        <f>CT78/CT61</f>
        <v>3.2406771976128339</v>
      </c>
      <c r="CU93" s="126">
        <f t="shared" si="106"/>
        <v>3.0676695141413153</v>
      </c>
      <c r="CV93" s="126">
        <f>CV78/CV61</f>
        <v>2.4733226593288249</v>
      </c>
      <c r="CW93" s="126">
        <f t="shared" si="106"/>
        <v>2.8216051485290454</v>
      </c>
      <c r="CX93" s="127">
        <f t="shared" si="106"/>
        <v>2.0961246103080464</v>
      </c>
      <c r="CY93" s="127">
        <f>CY78/CY61</f>
        <v>1.982229053561638</v>
      </c>
      <c r="CZ93" s="127">
        <f t="shared" si="106"/>
        <v>3.0504493022683161</v>
      </c>
      <c r="DA93" s="127">
        <f t="shared" si="106"/>
        <v>2.3742736930786954</v>
      </c>
      <c r="DB93" s="127"/>
      <c r="DC93" s="127"/>
      <c r="DD93" s="127"/>
      <c r="DE93" s="127">
        <f>DE78/DE61</f>
        <v>2.9532659196787248</v>
      </c>
      <c r="DF93" s="127">
        <f>DF78/DF61</f>
        <v>2.2204770955758737</v>
      </c>
      <c r="DG93" s="127">
        <f>DG78/DG61</f>
        <v>2.3309323801675506</v>
      </c>
      <c r="DH93" s="127"/>
      <c r="DI93" s="127">
        <f>DI78/DI61</f>
        <v>1.8431789271527146</v>
      </c>
      <c r="DJ93" s="127">
        <f>DJ78/DJ61</f>
        <v>2.6099597777695154</v>
      </c>
      <c r="DK93" s="127"/>
    </row>
    <row r="94" spans="1:115" x14ac:dyDescent="0.35">
      <c r="A94" s="84" t="s">
        <v>447</v>
      </c>
      <c r="B94" s="122"/>
      <c r="C94" s="122"/>
      <c r="D94" s="122">
        <f t="shared" ref="D94:K94" si="107">D73/D59</f>
        <v>57.157515747992299</v>
      </c>
      <c r="E94" s="122">
        <f t="shared" si="107"/>
        <v>30.429812528577962</v>
      </c>
      <c r="F94" s="122">
        <f t="shared" si="107"/>
        <v>27.73668639053254</v>
      </c>
      <c r="G94" s="122">
        <f t="shared" si="107"/>
        <v>32.002050781250006</v>
      </c>
      <c r="H94" s="122">
        <f t="shared" si="107"/>
        <v>46.228587962962955</v>
      </c>
      <c r="I94" s="122">
        <f t="shared" si="107"/>
        <v>44.010416666666679</v>
      </c>
      <c r="J94" s="124">
        <f t="shared" si="107"/>
        <v>35.514539410007153</v>
      </c>
      <c r="K94" s="122">
        <f t="shared" si="107"/>
        <v>40.156221144967688</v>
      </c>
      <c r="L94" s="122"/>
      <c r="M94" s="122">
        <f>M73/M59</f>
        <v>44.523989738946739</v>
      </c>
      <c r="N94" s="122">
        <f t="shared" ref="N94:T94" si="108">N73/N59</f>
        <v>54.587460207612445</v>
      </c>
      <c r="O94" s="122">
        <f>O73/O59</f>
        <v>44.659746251441753</v>
      </c>
      <c r="P94" s="122">
        <f t="shared" si="108"/>
        <v>47.981545559400224</v>
      </c>
      <c r="Q94" s="122">
        <f t="shared" si="108"/>
        <v>44.659746251441753</v>
      </c>
      <c r="R94" s="122">
        <f t="shared" si="108"/>
        <v>64.453125</v>
      </c>
      <c r="S94" s="122">
        <f t="shared" si="108"/>
        <v>51.851851851851855</v>
      </c>
      <c r="T94" s="122">
        <f t="shared" si="108"/>
        <v>67.349537037037038</v>
      </c>
      <c r="U94" s="122"/>
      <c r="V94" s="122">
        <f>V73/V59</f>
        <v>49.886451100972025</v>
      </c>
      <c r="W94" s="122">
        <f>W73/W59</f>
        <v>52.391518737672577</v>
      </c>
      <c r="X94" s="122">
        <f>X73/X59</f>
        <v>57.280052596975672</v>
      </c>
      <c r="Y94" s="122">
        <f>Y73/Y59</f>
        <v>46.552592592592596</v>
      </c>
      <c r="Z94" s="122">
        <f>Z73/Z59</f>
        <v>41.897333333333336</v>
      </c>
      <c r="AA94" s="122"/>
      <c r="AB94" s="122">
        <f>AB73/AB59</f>
        <v>38.531385564969277</v>
      </c>
      <c r="AC94" s="122"/>
      <c r="AD94" s="124">
        <f>AD73/AD59</f>
        <v>56.326234567901231</v>
      </c>
      <c r="AE94" s="122"/>
      <c r="AF94" s="122">
        <f>AF73/AF59</f>
        <v>58.41346153846154</v>
      </c>
      <c r="AG94" s="122">
        <f>AG73/AG59</f>
        <v>43.712768000000004</v>
      </c>
      <c r="AH94" s="122">
        <f>AH73/AH59</f>
        <v>45.037397333333331</v>
      </c>
      <c r="AI94" s="122">
        <f>AI73/AI59</f>
        <v>58.536761550387602</v>
      </c>
      <c r="AJ94" s="122">
        <f>AJ73/AJ59</f>
        <v>57.421875000000007</v>
      </c>
      <c r="AK94" s="122"/>
      <c r="AL94" s="122">
        <f t="shared" ref="AL94:AQ94" si="109">AL73/AL59</f>
        <v>64.864443050952062</v>
      </c>
      <c r="AM94" s="122">
        <f t="shared" si="109"/>
        <v>73.817642754164183</v>
      </c>
      <c r="AN94" s="122">
        <f t="shared" si="109"/>
        <v>65.559094131600716</v>
      </c>
      <c r="AO94" s="122">
        <f t="shared" si="109"/>
        <v>57.337497688609467</v>
      </c>
      <c r="AP94" s="122">
        <f t="shared" si="109"/>
        <v>55.454305697432673</v>
      </c>
      <c r="AQ94" s="122">
        <f t="shared" si="109"/>
        <v>64.070611792789705</v>
      </c>
      <c r="AR94" s="122"/>
      <c r="AS94" s="122">
        <f>AS73/AS59</f>
        <v>58.684312547051491</v>
      </c>
      <c r="AT94" s="122">
        <f>AT73/AT59</f>
        <v>74.536583357272818</v>
      </c>
      <c r="AU94" s="122">
        <f>AU73/AU59</f>
        <v>63.087485874291119</v>
      </c>
      <c r="AV94" s="122">
        <f t="shared" ref="AV94:BB94" si="110">AV73/AV59</f>
        <v>67.074393363933709</v>
      </c>
      <c r="AW94" s="122">
        <f t="shared" si="110"/>
        <v>70.604624593614432</v>
      </c>
      <c r="AX94" s="122">
        <f t="shared" si="110"/>
        <v>70.604624593614432</v>
      </c>
      <c r="AY94" s="122">
        <f t="shared" si="110"/>
        <v>70.604624593614432</v>
      </c>
      <c r="AZ94" s="122">
        <f t="shared" si="110"/>
        <v>70.604624593614432</v>
      </c>
      <c r="BA94" s="122">
        <f t="shared" si="110"/>
        <v>72.3697402084548</v>
      </c>
      <c r="BB94" s="122">
        <f t="shared" si="110"/>
        <v>72.3697402084548</v>
      </c>
      <c r="BC94" s="122">
        <f t="shared" ref="BC94" si="111">BC73/BC59</f>
        <v>74.169644738102065</v>
      </c>
      <c r="BD94" s="122">
        <f>BD73/BD59</f>
        <v>74.134855823295155</v>
      </c>
      <c r="BE94" s="122">
        <f t="shared" ref="BE94:BF94" si="112">BE73/BE59</f>
        <v>74.169644738102065</v>
      </c>
      <c r="BF94" s="122">
        <f t="shared" si="112"/>
        <v>75.993488461170159</v>
      </c>
      <c r="BG94" s="122">
        <f>BG73/BG59</f>
        <v>71.56374118584128</v>
      </c>
      <c r="BH94" s="122">
        <f>BH73/BH59</f>
        <v>77.817332184238239</v>
      </c>
      <c r="BI94" s="122">
        <f>BI73/BI59</f>
        <v>71.896595796007986</v>
      </c>
      <c r="BJ94" s="122">
        <f>BJ73/BJ59</f>
        <v>73.893723457008207</v>
      </c>
      <c r="BK94" s="122">
        <f>BK73/BK59</f>
        <v>75.225141897675016</v>
      </c>
      <c r="BL94" s="124"/>
      <c r="BM94" s="122">
        <f>BM73/BM59</f>
        <v>66.292180122991468</v>
      </c>
      <c r="BN94" s="122"/>
      <c r="BO94" s="122">
        <f>BO73/BO59</f>
        <v>60.047596354166657</v>
      </c>
      <c r="BP94" s="122">
        <f>BP73/BP59</f>
        <v>61.082899739583333</v>
      </c>
      <c r="BQ94" s="122">
        <f>BQ73/BQ59</f>
        <v>62.118203125000001</v>
      </c>
      <c r="BR94" s="122"/>
      <c r="BS94" s="122">
        <f>BS73/BS59</f>
        <v>67.081549774540392</v>
      </c>
      <c r="BT94" s="124">
        <f>BT73/BT59</f>
        <v>68.73109608047173</v>
      </c>
      <c r="BU94" s="124"/>
      <c r="BV94" s="124"/>
      <c r="BW94" s="124"/>
      <c r="BX94" s="124">
        <f>BX73/BX59</f>
        <v>67.179430670339755</v>
      </c>
      <c r="BY94" s="124">
        <f>BY73/BY59</f>
        <v>65.760146923783282</v>
      </c>
      <c r="BZ94" s="122">
        <f>BZ73/BZ59</f>
        <v>77.705719624353904</v>
      </c>
      <c r="CA94" s="122">
        <f>CA73/CA59</f>
        <v>69.071808999081725</v>
      </c>
      <c r="CB94" s="122"/>
      <c r="CC94" s="122"/>
      <c r="CD94" s="122"/>
      <c r="CE94" s="122"/>
      <c r="CF94" s="121">
        <f>CF73/CF59</f>
        <v>68.181550828350169</v>
      </c>
      <c r="CG94" s="121">
        <f>CG73/CG59</f>
        <v>70.526808093537781</v>
      </c>
      <c r="CH94" s="121"/>
      <c r="CI94" s="122">
        <f t="shared" ref="CI94:DK94" si="113">CI73/CI59</f>
        <v>18.806244260789715</v>
      </c>
      <c r="CJ94" s="122"/>
      <c r="CK94" s="122">
        <f t="shared" si="113"/>
        <v>34.18661116892126</v>
      </c>
      <c r="CL94" s="122">
        <f t="shared" si="113"/>
        <v>28.670850000000002</v>
      </c>
      <c r="CM94" s="122">
        <f t="shared" si="113"/>
        <v>25.925028835063436</v>
      </c>
      <c r="CN94" s="122">
        <f t="shared" si="113"/>
        <v>28.462848486624768</v>
      </c>
      <c r="CO94" s="122">
        <f t="shared" si="113"/>
        <v>52.73143721079358</v>
      </c>
      <c r="CP94" s="122">
        <f>CP73/CP59</f>
        <v>62.809892797147569</v>
      </c>
      <c r="CQ94" s="122">
        <f>CQ73/CQ59</f>
        <v>51.329901506008433</v>
      </c>
      <c r="CR94" s="122">
        <f t="shared" si="113"/>
        <v>75.99854358863368</v>
      </c>
      <c r="CS94" s="122">
        <f>CS73/CS59</f>
        <v>58.937499999999993</v>
      </c>
      <c r="CT94" s="122">
        <f>CT73/CT59</f>
        <v>41.665306122448975</v>
      </c>
      <c r="CU94" s="122">
        <f t="shared" si="113"/>
        <v>61.455482847511391</v>
      </c>
      <c r="CV94" s="122">
        <f>CV73/CV59</f>
        <v>58.377007953541224</v>
      </c>
      <c r="CW94" s="122">
        <f t="shared" si="113"/>
        <v>76.837044229862755</v>
      </c>
      <c r="CX94" s="124">
        <f t="shared" si="113"/>
        <v>69.360796289601694</v>
      </c>
      <c r="CY94" s="124">
        <f>CY73/CY59</f>
        <v>57.855098308184743</v>
      </c>
      <c r="CZ94" s="124">
        <f t="shared" si="113"/>
        <v>76.567439634634809</v>
      </c>
      <c r="DA94" s="124">
        <f t="shared" si="113"/>
        <v>66.823061737661845</v>
      </c>
      <c r="DB94" s="124"/>
      <c r="DC94" s="124">
        <f t="shared" si="113"/>
        <v>77.93603678608973</v>
      </c>
      <c r="DD94" s="124">
        <f t="shared" si="113"/>
        <v>72.572342857142857</v>
      </c>
      <c r="DE94" s="124">
        <f t="shared" si="113"/>
        <v>75.618806427773606</v>
      </c>
      <c r="DF94" s="124">
        <f t="shared" si="113"/>
        <v>71.807311117494976</v>
      </c>
      <c r="DG94" s="124">
        <f t="shared" si="113"/>
        <v>65.683886654768983</v>
      </c>
      <c r="DH94" s="124">
        <f t="shared" si="113"/>
        <v>71.301579329365666</v>
      </c>
      <c r="DI94" s="124">
        <f t="shared" si="113"/>
        <v>48.672788490970312</v>
      </c>
      <c r="DJ94" s="124">
        <f t="shared" si="113"/>
        <v>68.662023815027126</v>
      </c>
      <c r="DK94" s="124">
        <f t="shared" si="113"/>
        <v>68.735655782182633</v>
      </c>
    </row>
    <row r="95" spans="1:115" s="46" customFormat="1" ht="15" thickBot="1" x14ac:dyDescent="0.4">
      <c r="A95" s="45" t="s">
        <v>448</v>
      </c>
      <c r="B95" s="126"/>
      <c r="C95" s="126"/>
      <c r="D95" s="126">
        <f t="shared" ref="D95:BM95" si="114">D73/D62</f>
        <v>69.688201892744459</v>
      </c>
      <c r="E95" s="126">
        <f t="shared" si="114"/>
        <v>41.080246913580247</v>
      </c>
      <c r="F95" s="126">
        <f t="shared" si="114"/>
        <v>40.064102564102562</v>
      </c>
      <c r="G95" s="126">
        <f t="shared" si="114"/>
        <v>48.003076171875001</v>
      </c>
      <c r="H95" s="126">
        <f t="shared" si="114"/>
        <v>46.350242141812863</v>
      </c>
      <c r="I95" s="126">
        <f t="shared" si="114"/>
        <v>48.900462962962969</v>
      </c>
      <c r="J95" s="127">
        <f t="shared" si="114"/>
        <v>38.73522068003232</v>
      </c>
      <c r="K95" s="126">
        <f t="shared" si="114"/>
        <v>42.387122319688117</v>
      </c>
      <c r="L95" s="126"/>
      <c r="M95" s="126">
        <f>M73/M62</f>
        <v>32.697304964539008</v>
      </c>
      <c r="N95" s="126">
        <f t="shared" si="114"/>
        <v>66.284773109243687</v>
      </c>
      <c r="O95" s="126">
        <f>O73/O62</f>
        <v>35.588235294117645</v>
      </c>
      <c r="P95" s="126">
        <f t="shared" si="114"/>
        <v>38.235294117647051</v>
      </c>
      <c r="Q95" s="126">
        <f t="shared" si="114"/>
        <v>35.588235294117645</v>
      </c>
      <c r="R95" s="126">
        <f t="shared" si="114"/>
        <v>55.443548387096769</v>
      </c>
      <c r="S95" s="126">
        <f t="shared" si="114"/>
        <v>56.172839506172842</v>
      </c>
      <c r="T95" s="126"/>
      <c r="U95" s="126"/>
      <c r="V95" s="126">
        <f t="shared" si="114"/>
        <v>52.087323943661971</v>
      </c>
      <c r="W95" s="126">
        <f t="shared" si="114"/>
        <v>51.081730769230759</v>
      </c>
      <c r="X95" s="126">
        <f t="shared" si="114"/>
        <v>65.703589743589745</v>
      </c>
      <c r="Y95" s="126">
        <f t="shared" si="114"/>
        <v>43.643055555555556</v>
      </c>
      <c r="Z95" s="126">
        <f t="shared" si="114"/>
        <v>39.278750000000002</v>
      </c>
      <c r="AA95" s="126"/>
      <c r="AB95" s="126">
        <f t="shared" si="114"/>
        <v>47.571441409058231</v>
      </c>
      <c r="AC95" s="126"/>
      <c r="AD95" s="127">
        <f t="shared" si="114"/>
        <v>63.367013888888884</v>
      </c>
      <c r="AE95" s="126"/>
      <c r="AF95" s="126">
        <f t="shared" si="114"/>
        <v>72.321428571428584</v>
      </c>
      <c r="AG95" s="126">
        <f t="shared" si="114"/>
        <v>42.031507692307692</v>
      </c>
      <c r="AH95" s="126">
        <f t="shared" si="114"/>
        <v>43.305189743589736</v>
      </c>
      <c r="AI95" s="126">
        <f t="shared" si="114"/>
        <v>62.927018666666669</v>
      </c>
      <c r="AJ95" s="126">
        <f t="shared" si="114"/>
        <v>57.421875000000007</v>
      </c>
      <c r="AK95" s="126"/>
      <c r="AL95" s="126">
        <f t="shared" si="114"/>
        <v>63.590320062451219</v>
      </c>
      <c r="AM95" s="126">
        <f t="shared" si="114"/>
        <v>87.303558257328802</v>
      </c>
      <c r="AN95" s="126">
        <f t="shared" si="114"/>
        <v>82.579243569612444</v>
      </c>
      <c r="AO95" s="126"/>
      <c r="AP95" s="126">
        <f t="shared" si="114"/>
        <v>69.668858740129011</v>
      </c>
      <c r="AQ95" s="126">
        <f t="shared" si="114"/>
        <v>61.730954620581095</v>
      </c>
      <c r="AR95" s="126"/>
      <c r="AS95" s="126">
        <f t="shared" si="114"/>
        <v>46.109102715540452</v>
      </c>
      <c r="AT95" s="126">
        <f t="shared" si="114"/>
        <v>75.747069209039552</v>
      </c>
      <c r="AU95" s="126">
        <f t="shared" ref="AU95" si="115">AU73/AU62</f>
        <v>71.408079483695644</v>
      </c>
      <c r="AV95" s="126">
        <f t="shared" si="114"/>
        <v>54.014235040667771</v>
      </c>
      <c r="AW95" s="126">
        <f t="shared" si="114"/>
        <v>56.857089516492387</v>
      </c>
      <c r="AX95" s="126">
        <f t="shared" si="114"/>
        <v>56.857089516492387</v>
      </c>
      <c r="AY95" s="126">
        <f t="shared" si="114"/>
        <v>56.857089516492387</v>
      </c>
      <c r="AZ95" s="126">
        <f t="shared" si="114"/>
        <v>56.857089516492387</v>
      </c>
      <c r="BA95" s="126">
        <f t="shared" si="114"/>
        <v>58.278516754404706</v>
      </c>
      <c r="BB95" s="126">
        <f t="shared" si="114"/>
        <v>58.278516754404706</v>
      </c>
      <c r="BC95" s="126"/>
      <c r="BD95" s="126">
        <f t="shared" si="114"/>
        <v>59.699943992317003</v>
      </c>
      <c r="BE95" s="126"/>
      <c r="BF95" s="126"/>
      <c r="BG95" s="126">
        <f t="shared" si="114"/>
        <v>59.34973728152702</v>
      </c>
      <c r="BH95" s="126">
        <f t="shared" ref="BH95" si="116">BH73/BH62</f>
        <v>57.104758692413633</v>
      </c>
      <c r="BI95" s="126">
        <f t="shared" si="114"/>
        <v>59.625782571208532</v>
      </c>
      <c r="BJ95" s="126">
        <f t="shared" si="114"/>
        <v>61.282054309297664</v>
      </c>
      <c r="BK95" s="126">
        <f t="shared" si="114"/>
        <v>55.454431527132222</v>
      </c>
      <c r="BL95" s="127"/>
      <c r="BM95" s="126">
        <f t="shared" si="114"/>
        <v>52.530633802816908</v>
      </c>
      <c r="BN95" s="126"/>
      <c r="BO95" s="126"/>
      <c r="BP95" s="126"/>
      <c r="BQ95" s="126"/>
      <c r="BR95" s="126"/>
      <c r="BS95" s="126">
        <f>BS73/BS62</f>
        <v>57.764667861409791</v>
      </c>
      <c r="BT95" s="127">
        <f>BT73/BT62</f>
        <v>59.185110513739552</v>
      </c>
      <c r="BU95" s="127"/>
      <c r="BV95" s="127"/>
      <c r="BW95" s="127"/>
      <c r="BX95" s="127">
        <f>BX73/BX62</f>
        <v>61.867568710359407</v>
      </c>
      <c r="BY95" s="127">
        <f>BY73/BY62</f>
        <v>60.560507399577176</v>
      </c>
      <c r="BZ95" s="126"/>
      <c r="CA95" s="126">
        <f>CA73/CA62</f>
        <v>63.610317124735737</v>
      </c>
      <c r="CB95" s="126"/>
      <c r="CC95" s="126"/>
      <c r="CD95" s="126"/>
      <c r="CE95" s="126"/>
      <c r="CF95" s="128">
        <f>CF73/CF62</f>
        <v>44.42797828169914</v>
      </c>
      <c r="CG95" s="5"/>
      <c r="CH95" s="128"/>
      <c r="CI95" s="126"/>
      <c r="CJ95" s="126"/>
      <c r="CK95" s="126">
        <f t="shared" ref="CK95:DA95" si="117">CK73/CK62</f>
        <v>46.077606358111268</v>
      </c>
      <c r="CL95" s="126">
        <f t="shared" si="117"/>
        <v>38.227800000000002</v>
      </c>
      <c r="CM95" s="126">
        <f t="shared" si="117"/>
        <v>31.480392156862749</v>
      </c>
      <c r="CN95" s="126">
        <f t="shared" si="117"/>
        <v>19.912034760600939</v>
      </c>
      <c r="CO95" s="126">
        <f t="shared" si="117"/>
        <v>62.891801569738575</v>
      </c>
      <c r="CP95" s="126">
        <f>CP73/CP62</f>
        <v>57.395246866358995</v>
      </c>
      <c r="CQ95" s="126">
        <f>CQ73/CQ62</f>
        <v>51.477401222979744</v>
      </c>
      <c r="CR95" s="126">
        <f t="shared" si="117"/>
        <v>90.383982196482208</v>
      </c>
      <c r="CS95" s="126">
        <f>CS73/CS62</f>
        <v>58.462197580645167</v>
      </c>
      <c r="CT95" s="126">
        <f>CT73/CT62</f>
        <v>41.665306122448975</v>
      </c>
      <c r="CU95" s="126">
        <f t="shared" si="117"/>
        <v>89.988385598141676</v>
      </c>
      <c r="CV95" s="126">
        <f>CV73/CV62</f>
        <v>53.673075494474901</v>
      </c>
      <c r="CW95" s="126">
        <f t="shared" si="117"/>
        <v>75.625649388400973</v>
      </c>
      <c r="CX95" s="127">
        <f t="shared" si="117"/>
        <v>57.43940942732641</v>
      </c>
      <c r="CY95" s="127">
        <f>CY73/CY62</f>
        <v>48.815239197530872</v>
      </c>
      <c r="CZ95" s="127">
        <f t="shared" si="117"/>
        <v>61.185587922319783</v>
      </c>
      <c r="DA95" s="127">
        <f t="shared" si="117"/>
        <v>53.022646813579513</v>
      </c>
      <c r="DB95" s="127"/>
      <c r="DC95" s="127"/>
      <c r="DD95" s="127"/>
      <c r="DE95" s="127"/>
    </row>
    <row r="96" spans="1:115" x14ac:dyDescent="0.35">
      <c r="A96" s="4" t="s">
        <v>449</v>
      </c>
      <c r="B96" s="102">
        <f>B18*B50/60000</f>
        <v>3.32</v>
      </c>
      <c r="C96" s="102">
        <f t="shared" ref="C96:CD96" si="118">C18*C50/60000</f>
        <v>4.8</v>
      </c>
      <c r="D96" s="102">
        <f t="shared" si="118"/>
        <v>4.1253333333333329</v>
      </c>
      <c r="E96" s="103">
        <f>E18*E50/60000</f>
        <v>4.0333333333333332</v>
      </c>
      <c r="F96" s="102">
        <f t="shared" si="118"/>
        <v>4.166666666666667</v>
      </c>
      <c r="G96" s="103">
        <f t="shared" si="118"/>
        <v>4.8049999999999997</v>
      </c>
      <c r="H96" s="103">
        <f t="shared" si="118"/>
        <v>4.4979166666666668</v>
      </c>
      <c r="I96" s="103">
        <f t="shared" si="118"/>
        <v>5.416666666666667</v>
      </c>
      <c r="J96" s="104">
        <f t="shared" si="118"/>
        <v>5.583333333333333</v>
      </c>
      <c r="K96" s="103">
        <f t="shared" si="118"/>
        <v>5.5916666666666668</v>
      </c>
      <c r="L96" s="103">
        <f t="shared" si="118"/>
        <v>5.996666666666667</v>
      </c>
      <c r="M96" s="103">
        <f>M18*M50/60000</f>
        <v>5.3733333333333331</v>
      </c>
      <c r="N96" s="103">
        <f t="shared" si="118"/>
        <v>7.44</v>
      </c>
      <c r="O96" s="103">
        <f>O18*O50/60000</f>
        <v>5.5</v>
      </c>
      <c r="P96" s="103">
        <f t="shared" si="118"/>
        <v>5.2</v>
      </c>
      <c r="Q96" s="103">
        <f t="shared" si="118"/>
        <v>5.5</v>
      </c>
      <c r="R96" s="103">
        <f t="shared" si="118"/>
        <v>5.5</v>
      </c>
      <c r="S96" s="103">
        <f t="shared" si="118"/>
        <v>6.0666666666666664</v>
      </c>
      <c r="T96" s="103">
        <f t="shared" si="118"/>
        <v>6.3250000000000002</v>
      </c>
      <c r="U96" s="103">
        <f t="shared" si="118"/>
        <v>6.12</v>
      </c>
      <c r="V96" s="102">
        <f t="shared" si="118"/>
        <v>7.5166666666666666</v>
      </c>
      <c r="W96" s="102">
        <f t="shared" si="118"/>
        <v>6.25</v>
      </c>
      <c r="X96" s="102">
        <f t="shared" si="118"/>
        <v>9.086666666666666</v>
      </c>
      <c r="Y96" s="103">
        <f t="shared" si="118"/>
        <v>8.9333333333333336</v>
      </c>
      <c r="Z96" s="103">
        <f t="shared" si="118"/>
        <v>8.0399999999999991</v>
      </c>
      <c r="AA96" s="103">
        <f t="shared" si="118"/>
        <v>7.25</v>
      </c>
      <c r="AB96" s="102">
        <f t="shared" si="118"/>
        <v>6.875</v>
      </c>
      <c r="AC96" s="103">
        <f t="shared" si="118"/>
        <v>8.2166666666666668</v>
      </c>
      <c r="AD96" s="104">
        <f t="shared" si="118"/>
        <v>8.99</v>
      </c>
      <c r="AE96" s="103">
        <f t="shared" si="118"/>
        <v>10.8</v>
      </c>
      <c r="AF96" s="102">
        <f t="shared" si="118"/>
        <v>11.25</v>
      </c>
      <c r="AG96" s="103">
        <f t="shared" si="118"/>
        <v>10.45</v>
      </c>
      <c r="AH96" s="103">
        <f t="shared" si="118"/>
        <v>10.766666666666667</v>
      </c>
      <c r="AI96" s="103">
        <f t="shared" si="118"/>
        <v>10.058666666666667</v>
      </c>
      <c r="AJ96" s="103">
        <f t="shared" si="118"/>
        <v>10.5</v>
      </c>
      <c r="AK96" s="103">
        <f t="shared" si="118"/>
        <v>11.758333333333333</v>
      </c>
      <c r="AL96" s="103">
        <f t="shared" si="118"/>
        <v>11.84</v>
      </c>
      <c r="AM96" s="103">
        <f t="shared" si="118"/>
        <v>10.572749999999999</v>
      </c>
      <c r="AN96" s="103">
        <f t="shared" si="118"/>
        <v>10.651066666666667</v>
      </c>
      <c r="AO96" s="103">
        <f t="shared" si="118"/>
        <v>11.558333333333334</v>
      </c>
      <c r="AP96" s="103">
        <f t="shared" si="118"/>
        <v>12.558333333333334</v>
      </c>
      <c r="AQ96" s="103">
        <f t="shared" si="118"/>
        <v>10.757958333333331</v>
      </c>
      <c r="AR96" s="103">
        <f t="shared" si="118"/>
        <v>12.283333333333333</v>
      </c>
      <c r="AS96" s="103">
        <f t="shared" si="118"/>
        <v>12.42695</v>
      </c>
      <c r="AT96" s="103">
        <f t="shared" si="118"/>
        <v>11.853333333333333</v>
      </c>
      <c r="AU96" s="103">
        <f t="shared" si="118"/>
        <v>12.446</v>
      </c>
      <c r="AV96" s="103">
        <f t="shared" si="118"/>
        <v>13.565081666666668</v>
      </c>
      <c r="AW96" s="103">
        <f t="shared" si="118"/>
        <v>14.279033333333333</v>
      </c>
      <c r="AX96" s="103">
        <f t="shared" si="118"/>
        <v>14.279033333333333</v>
      </c>
      <c r="AY96" s="103">
        <f t="shared" si="118"/>
        <v>14.279033333333333</v>
      </c>
      <c r="AZ96" s="103">
        <f t="shared" si="118"/>
        <v>14.279033333333333</v>
      </c>
      <c r="BA96" s="103">
        <f t="shared" si="118"/>
        <v>14.636009166666668</v>
      </c>
      <c r="BB96" s="103">
        <f t="shared" si="118"/>
        <v>14.636009166666668</v>
      </c>
      <c r="BC96" s="103">
        <f t="shared" si="118"/>
        <v>16.266666666666666</v>
      </c>
      <c r="BD96" s="103">
        <f t="shared" si="118"/>
        <v>14.992984999999999</v>
      </c>
      <c r="BE96" s="103">
        <f t="shared" si="118"/>
        <v>16.266666666666666</v>
      </c>
      <c r="BF96" s="103">
        <f t="shared" si="118"/>
        <v>16.666666666666668</v>
      </c>
      <c r="BG96" s="103">
        <f t="shared" si="118"/>
        <v>15.349960833333334</v>
      </c>
      <c r="BH96" s="103">
        <f t="shared" si="118"/>
        <v>17.066666666666666</v>
      </c>
      <c r="BI96" s="103">
        <f t="shared" si="118"/>
        <v>15.421355999999999</v>
      </c>
      <c r="BJ96" s="103">
        <f t="shared" si="118"/>
        <v>15.849727</v>
      </c>
      <c r="BK96" s="103">
        <f t="shared" si="118"/>
        <v>16.135307666666666</v>
      </c>
      <c r="BL96" s="104">
        <f t="shared" si="118"/>
        <v>14.85</v>
      </c>
      <c r="BM96" s="103">
        <f t="shared" si="118"/>
        <v>15.61</v>
      </c>
      <c r="BN96" s="103">
        <f t="shared" si="118"/>
        <v>14.85</v>
      </c>
      <c r="BO96" s="103">
        <f t="shared" si="118"/>
        <v>15.853333333333333</v>
      </c>
      <c r="BP96" s="103">
        <f t="shared" si="118"/>
        <v>16.126666666666665</v>
      </c>
      <c r="BQ96" s="103">
        <f t="shared" si="118"/>
        <v>16.399999999999999</v>
      </c>
      <c r="BR96" s="103">
        <f t="shared" si="118"/>
        <v>15.8</v>
      </c>
      <c r="BS96" s="103">
        <f t="shared" si="118"/>
        <v>16.063333333333333</v>
      </c>
      <c r="BT96" s="104">
        <f t="shared" si="118"/>
        <v>16.458333333333332</v>
      </c>
      <c r="BU96" s="103">
        <f t="shared" si="118"/>
        <v>19.626666666666665</v>
      </c>
      <c r="BV96" s="103">
        <f t="shared" si="118"/>
        <v>18.987500000000001</v>
      </c>
      <c r="BW96" s="103">
        <f t="shared" si="118"/>
        <v>20.7</v>
      </c>
      <c r="BX96" s="103">
        <f>BX18*BX50/60000</f>
        <v>22.72</v>
      </c>
      <c r="BY96" s="103">
        <f>BY18*BY50/60000</f>
        <v>22.24</v>
      </c>
      <c r="BZ96" s="103">
        <f t="shared" si="118"/>
        <v>23</v>
      </c>
      <c r="CA96" s="103">
        <f t="shared" si="118"/>
        <v>23.36</v>
      </c>
      <c r="CB96" s="103">
        <f t="shared" si="118"/>
        <v>23.053333333333335</v>
      </c>
      <c r="CC96" s="103">
        <f t="shared" si="118"/>
        <v>24.533333333333335</v>
      </c>
      <c r="CD96" s="103">
        <f t="shared" si="118"/>
        <v>26.066666666666666</v>
      </c>
      <c r="CE96" s="103">
        <f>CE18*CE50/60000</f>
        <v>26.491666666666667</v>
      </c>
      <c r="CF96" s="105">
        <f>CF18*CF50/60000</f>
        <v>28</v>
      </c>
      <c r="CG96" s="105">
        <f>CG18*CG50/60000</f>
        <v>30.4</v>
      </c>
      <c r="CH96" s="105">
        <f t="shared" ref="CH96:DK96" si="119">CH18*CH50/60000</f>
        <v>0.6</v>
      </c>
      <c r="CI96" s="103">
        <f t="shared" si="119"/>
        <v>1.0666666666666667</v>
      </c>
      <c r="CJ96" s="103">
        <f t="shared" si="119"/>
        <v>4</v>
      </c>
      <c r="CK96" s="103">
        <f t="shared" si="119"/>
        <v>2.9333333333333331</v>
      </c>
      <c r="CL96" s="103">
        <f t="shared" si="119"/>
        <v>3.77</v>
      </c>
      <c r="CM96" s="103">
        <f t="shared" si="119"/>
        <v>4.1166666666666663</v>
      </c>
      <c r="CN96" s="103">
        <f t="shared" si="119"/>
        <v>4.5508333333333333</v>
      </c>
      <c r="CO96" s="103">
        <f t="shared" si="119"/>
        <v>6.375</v>
      </c>
      <c r="CP96" s="103">
        <f>CP18*CP50/60000</f>
        <v>7.5009375</v>
      </c>
      <c r="CQ96" s="103">
        <f>CQ18*CQ50/60000</f>
        <v>8.3583333333333325</v>
      </c>
      <c r="CR96" s="103">
        <f t="shared" si="119"/>
        <v>6.35</v>
      </c>
      <c r="CS96" s="103">
        <f>CS18*CS50/60000</f>
        <v>9.2249999999999996</v>
      </c>
      <c r="CT96" s="103">
        <f>CT18*CT50/60000</f>
        <v>8.8000000000000007</v>
      </c>
      <c r="CU96" s="102">
        <f t="shared" si="119"/>
        <v>8.6666666666666661</v>
      </c>
      <c r="CV96" s="102">
        <f>CV18*CV50/60000</f>
        <v>9.8149999999999995</v>
      </c>
      <c r="CW96" s="103">
        <f t="shared" si="119"/>
        <v>12.142633333333333</v>
      </c>
      <c r="CX96" s="104">
        <f t="shared" si="119"/>
        <v>13.688906666666668</v>
      </c>
      <c r="CY96" s="104">
        <f>CY18*CY50/60000</f>
        <v>11.833333333333334</v>
      </c>
      <c r="CZ96" s="104">
        <f t="shared" si="119"/>
        <v>13.751666666666667</v>
      </c>
      <c r="DA96" s="104">
        <f t="shared" si="119"/>
        <v>21.12</v>
      </c>
      <c r="DB96" s="104">
        <f t="shared" si="119"/>
        <v>13.8</v>
      </c>
      <c r="DC96" s="104">
        <f t="shared" si="119"/>
        <v>17.058333333333334</v>
      </c>
      <c r="DD96" s="104">
        <f t="shared" si="119"/>
        <v>12.32</v>
      </c>
      <c r="DE96" s="104">
        <f t="shared" si="119"/>
        <v>13.97</v>
      </c>
      <c r="DF96" s="104">
        <f t="shared" si="119"/>
        <v>31.441666666666666</v>
      </c>
      <c r="DG96" s="104">
        <f t="shared" si="119"/>
        <v>27.991333333333333</v>
      </c>
      <c r="DH96" s="104">
        <f t="shared" si="119"/>
        <v>31.523333333333333</v>
      </c>
      <c r="DI96" s="104">
        <f t="shared" si="119"/>
        <v>7.166666666666667</v>
      </c>
      <c r="DJ96" s="104">
        <f t="shared" si="119"/>
        <v>30.231666666666666</v>
      </c>
      <c r="DK96" s="104">
        <f t="shared" si="119"/>
        <v>20.783333333333335</v>
      </c>
    </row>
    <row r="97" spans="1:115" s="46" customFormat="1" ht="15" thickBot="1" x14ac:dyDescent="0.4">
      <c r="A97" s="145" t="s">
        <v>450</v>
      </c>
      <c r="B97" s="146"/>
      <c r="C97" s="146"/>
      <c r="D97" s="146">
        <f t="shared" ref="D97:K97" si="120">D25*D50/(83.333*D31)</f>
        <v>1.2480049920199683</v>
      </c>
      <c r="E97" s="146">
        <f t="shared" si="120"/>
        <v>1.2452880000199245</v>
      </c>
      <c r="F97" s="146">
        <f t="shared" si="120"/>
        <v>1.2735900000203773</v>
      </c>
      <c r="G97" s="146">
        <f t="shared" si="120"/>
        <v>1.384191583277961</v>
      </c>
      <c r="H97" s="146">
        <f t="shared" si="120"/>
        <v>2.0617103745010725</v>
      </c>
      <c r="I97" s="146">
        <f t="shared" si="120"/>
        <v>2.1428657143200001</v>
      </c>
      <c r="J97" s="147">
        <f t="shared" si="120"/>
        <v>2.4285811428960002</v>
      </c>
      <c r="K97" s="146">
        <f t="shared" si="120"/>
        <v>2.3203217812871251</v>
      </c>
      <c r="L97" s="146"/>
      <c r="M97" s="146">
        <f>M25*M50/(83.333*M31)</f>
        <v>2.6453439147089921</v>
      </c>
      <c r="N97" s="146">
        <f t="shared" ref="N97:S97" si="121">N25*N50/(83.333*N31)</f>
        <v>2.7096882581078714</v>
      </c>
      <c r="O97" s="146">
        <f>O25*O50/(83.333*O31)</f>
        <v>2.3466760533708801</v>
      </c>
      <c r="P97" s="146">
        <f t="shared" si="121"/>
        <v>2.2186755413688322</v>
      </c>
      <c r="Q97" s="146">
        <f t="shared" si="121"/>
        <v>2.3466760533708801</v>
      </c>
      <c r="R97" s="146">
        <f t="shared" si="121"/>
        <v>2.7039755736115461</v>
      </c>
      <c r="S97" s="146">
        <f t="shared" si="121"/>
        <v>2.4192096768387072</v>
      </c>
      <c r="T97" s="146"/>
      <c r="U97" s="146"/>
      <c r="V97" s="146">
        <f>V25*V50/(83.333*V31)</f>
        <v>2.3375093500374002</v>
      </c>
      <c r="W97" s="146">
        <f>W25*W50/(83.333*W31)</f>
        <v>2.307701538498462</v>
      </c>
      <c r="X97" s="146">
        <f>X25*X50/(83.333*X31)</f>
        <v>2.4962125164956359</v>
      </c>
      <c r="Y97" s="146">
        <f>Y25*Y50/(83.333*Y31)</f>
        <v>3.0000120000480002</v>
      </c>
      <c r="Z97" s="146">
        <f>Z25*Z50/(83.333*Z31)</f>
        <v>2.4953168404731381</v>
      </c>
      <c r="AA97" s="146"/>
      <c r="AB97" s="146">
        <f>AB25*AB50/(83.333*AB31)</f>
        <v>2.2941268235661179</v>
      </c>
      <c r="AC97" s="146"/>
      <c r="AD97" s="147">
        <f>AD25*AD50/(83.333*AD31)</f>
        <v>3.0786330041871892</v>
      </c>
      <c r="AE97" s="146"/>
      <c r="AF97" s="146">
        <f>AF25*AF50/(83.333*AF31)</f>
        <v>3.0483992903713553</v>
      </c>
      <c r="AG97" s="146">
        <f>AG25*AG50/(83.333*AG31)</f>
        <v>5.0273638594554377</v>
      </c>
      <c r="AH97" s="146">
        <f>AH25*AH50/(83.333*AH31)</f>
        <v>5.1797082188328751</v>
      </c>
      <c r="AI97" s="146">
        <f>AI25*AI50/(83.333*AI31)</f>
        <v>3.4648025916047325</v>
      </c>
      <c r="AJ97" s="146">
        <f>AJ25*AJ50/(83.333*AJ31)</f>
        <v>3.7241528276457934</v>
      </c>
      <c r="AK97" s="146"/>
      <c r="AL97" s="146">
        <f>AL25*AL50/(83.333*AL31)</f>
        <v>3.6564852141761506</v>
      </c>
      <c r="AM97" s="146">
        <f>AM25*AM50/(83.333*AM31)</f>
        <v>2.9048392055637189</v>
      </c>
      <c r="AN97" s="146">
        <f>AN25*AN50/(83.333*AN31)</f>
        <v>2.9263565330123389</v>
      </c>
      <c r="AO97" s="146"/>
      <c r="AP97" s="146">
        <f>AP25*AP50/(83.333*AP31)</f>
        <v>3.2587630350521404</v>
      </c>
      <c r="AQ97" s="146">
        <f>AQ25*AQ50/(83.333*AQ31)</f>
        <v>3.4986346841939091</v>
      </c>
      <c r="AR97" s="146"/>
      <c r="AS97" s="146">
        <f>AS25*AS50/(83.333*AS31)</f>
        <v>3.5801522516434892</v>
      </c>
      <c r="AT97" s="146">
        <f>AT25*AT50/(83.333*AT31)</f>
        <v>3.2512130048520196</v>
      </c>
      <c r="AU97" s="146">
        <f>AU25*AU50/(83.333*AU31)</f>
        <v>3.4137736550946207</v>
      </c>
      <c r="AV97" s="146">
        <f t="shared" ref="AV97:BB97" si="122">AV25*AV50/(83.333*AV31)</f>
        <v>3.7050148200592807</v>
      </c>
      <c r="AW97" s="146">
        <f t="shared" si="122"/>
        <v>3.9000156000624004</v>
      </c>
      <c r="AX97" s="146">
        <f t="shared" si="122"/>
        <v>3.9000156000624004</v>
      </c>
      <c r="AY97" s="146">
        <f t="shared" si="122"/>
        <v>3.9000156000624004</v>
      </c>
      <c r="AZ97" s="146">
        <f t="shared" si="122"/>
        <v>3.9000156000624004</v>
      </c>
      <c r="BA97" s="146">
        <f t="shared" si="122"/>
        <v>3.9975159900639605</v>
      </c>
      <c r="BB97" s="146">
        <f t="shared" si="122"/>
        <v>3.9975159900639605</v>
      </c>
      <c r="BC97" s="146"/>
      <c r="BD97" s="146">
        <f>BD25*BD50/(83.333*BD31)</f>
        <v>4.0950163800655206</v>
      </c>
      <c r="BE97" s="146"/>
      <c r="BF97" s="146"/>
      <c r="BG97" s="146">
        <f>BG25*BG50/(83.333*BG31)</f>
        <v>4.1925167700670807</v>
      </c>
      <c r="BH97" s="146"/>
      <c r="BI97" s="146">
        <f>BI25*BI50/(83.333*BI31)</f>
        <v>4.2120168480673925</v>
      </c>
      <c r="BJ97" s="146">
        <f>BJ25*BJ50/(83.333*BJ31)</f>
        <v>4.3290173160692644</v>
      </c>
      <c r="BK97" s="146">
        <f>BK25*BK50/(83.333*BK31)</f>
        <v>4.9578948315793268</v>
      </c>
      <c r="BL97" s="147"/>
      <c r="BM97" s="146">
        <f>BM25*BM50/(83.333*BM31)</f>
        <v>4.41001764007056</v>
      </c>
      <c r="BN97" s="146"/>
      <c r="BO97" s="146"/>
      <c r="BP97" s="146"/>
      <c r="BQ97" s="146"/>
      <c r="BR97" s="146"/>
      <c r="BS97" s="146">
        <f>BS25*BS50/(83.333*BS31)</f>
        <v>3.875309618885534</v>
      </c>
      <c r="BT97" s="147">
        <f>BT25*BT50/(83.333*BT31)</f>
        <v>3.9706041177105882</v>
      </c>
      <c r="BU97" s="146"/>
      <c r="BV97" s="146"/>
      <c r="BW97" s="146"/>
      <c r="BX97" s="146">
        <f>BX25*BX50/(83.333*BX31)</f>
        <v>5.724397897591591</v>
      </c>
      <c r="BY97" s="146"/>
      <c r="BZ97" s="146"/>
      <c r="CA97" s="146"/>
      <c r="CB97" s="146"/>
      <c r="CC97" s="146"/>
      <c r="CD97" s="146"/>
      <c r="CE97" s="146"/>
      <c r="CF97" s="148">
        <f>CF25*CF50/(83.333*CF31)</f>
        <v>10.333374666832</v>
      </c>
      <c r="CG97" s="89"/>
      <c r="CH97" s="148"/>
      <c r="CI97" s="146"/>
      <c r="CJ97" s="146"/>
      <c r="CK97" s="146">
        <f t="shared" ref="CK97:DA97" si="123">CK25*CK50/(83.333*CK31)</f>
        <v>1.3863069150906742</v>
      </c>
      <c r="CL97" s="146">
        <f t="shared" si="123"/>
        <v>1.2027697880376775</v>
      </c>
      <c r="CM97" s="146">
        <f t="shared" si="123"/>
        <v>1.4250057000228</v>
      </c>
      <c r="CN97" s="146">
        <f t="shared" si="123"/>
        <v>2.5614452233593692</v>
      </c>
      <c r="CO97" s="146">
        <f t="shared" si="123"/>
        <v>1.5731383680251703</v>
      </c>
      <c r="CP97" s="146">
        <f>CP25*CP50/(83.333*CP31)</f>
        <v>3.7921227918095535</v>
      </c>
      <c r="CQ97" s="146">
        <f>CQ25*CQ50/(83.333*CQ31)</f>
        <v>2.3113038043146541</v>
      </c>
      <c r="CR97" s="146">
        <f t="shared" si="123"/>
        <v>1.6800067200268802</v>
      </c>
      <c r="CS97" s="146">
        <f>CS25*CS50/(83.333*CS31)</f>
        <v>3.1387625550502203</v>
      </c>
      <c r="CT97" s="146">
        <f>CT25*CT50/(83.333*CT31)</f>
        <v>2.5018150614118704</v>
      </c>
      <c r="CU97" s="146">
        <f t="shared" si="123"/>
        <v>1.7333402666944</v>
      </c>
      <c r="CV97" s="146">
        <f>CV25*CV50/(83.333*CV31)</f>
        <v>3.5840649691712692</v>
      </c>
      <c r="CW97" s="146">
        <f t="shared" si="123"/>
        <v>3.4324752683626123</v>
      </c>
      <c r="CX97" s="147">
        <f t="shared" si="123"/>
        <v>3.7772700110408284</v>
      </c>
      <c r="CY97" s="147">
        <f>CY25*CY50/(83.333*CY31)</f>
        <v>2.8571542857600001</v>
      </c>
      <c r="CZ97" s="147">
        <f t="shared" si="123"/>
        <v>3.8850155400621604</v>
      </c>
      <c r="DA97" s="147">
        <f t="shared" si="123"/>
        <v>5.8447292612699862</v>
      </c>
      <c r="DB97" s="147"/>
      <c r="DC97" s="147"/>
      <c r="DD97" s="147"/>
      <c r="DE97" s="147">
        <f>DE25*DE50/(83.333*DE31)</f>
        <v>4.6834085641427317</v>
      </c>
      <c r="DF97" s="147"/>
      <c r="DG97" s="147"/>
      <c r="DH97" s="147"/>
      <c r="DI97" s="147">
        <f>DI25*DI50/(83.333*DI31)</f>
        <v>2.5150476541755791</v>
      </c>
      <c r="DJ97" s="147">
        <f>DJ25*DJ50/(83.333*DJ31)</f>
        <v>9.5867472077483242</v>
      </c>
      <c r="DK97" s="149"/>
    </row>
    <row r="98" spans="1:115" x14ac:dyDescent="0.35">
      <c r="A98" s="4" t="s">
        <v>451</v>
      </c>
      <c r="B98" s="106">
        <f>B50^2*B19*1.25/1789227.3</f>
        <v>150.90313008302522</v>
      </c>
      <c r="C98" s="106">
        <f t="shared" ref="C98:CD98" si="124">C50^2*C19*1.25/1789227.3</f>
        <v>286.15704667595895</v>
      </c>
      <c r="D98" s="106">
        <f t="shared" si="124"/>
        <v>321.92667751045383</v>
      </c>
      <c r="E98" s="108">
        <f>E50^2*E19*1.25/1789227.3</f>
        <v>676.26958296466853</v>
      </c>
      <c r="F98" s="106">
        <f t="shared" si="124"/>
        <v>785.95380251575637</v>
      </c>
      <c r="G98" s="108">
        <f t="shared" si="124"/>
        <v>1107.7756861858747</v>
      </c>
      <c r="H98" s="108">
        <f t="shared" si="124"/>
        <v>1482.4082073725344</v>
      </c>
      <c r="I98" s="108">
        <f t="shared" si="124"/>
        <v>1746.5640055905696</v>
      </c>
      <c r="J98" s="107">
        <f t="shared" si="124"/>
        <v>1641.7701652551355</v>
      </c>
      <c r="K98" s="108">
        <f t="shared" si="124"/>
        <v>1796.3410797499009</v>
      </c>
      <c r="L98" s="108">
        <f t="shared" si="124"/>
        <v>2738.6123607660134</v>
      </c>
      <c r="M98" s="108">
        <f>M50^2*M19*1.25/1789227.3</f>
        <v>2363.2547971965328</v>
      </c>
      <c r="N98" s="108">
        <f t="shared" si="124"/>
        <v>3398.1149292770124</v>
      </c>
      <c r="O98" s="108">
        <f>O50^2*O19*1.25/1789227.3</f>
        <v>1859.7413531528387</v>
      </c>
      <c r="P98" s="108">
        <f t="shared" si="124"/>
        <v>1889.0836284467603</v>
      </c>
      <c r="Q98" s="108">
        <f t="shared" si="124"/>
        <v>1859.7413531528387</v>
      </c>
      <c r="R98" s="108">
        <f t="shared" si="124"/>
        <v>2113.3424467645891</v>
      </c>
      <c r="S98" s="108">
        <f t="shared" si="124"/>
        <v>2190.8898886128104</v>
      </c>
      <c r="T98" s="108">
        <f t="shared" si="124"/>
        <v>2113.3424467645891</v>
      </c>
      <c r="U98" s="108">
        <f t="shared" si="124"/>
        <v>2037.1922561208405</v>
      </c>
      <c r="V98" s="106">
        <f t="shared" si="124"/>
        <v>2155.6092956998809</v>
      </c>
      <c r="W98" s="106">
        <f t="shared" si="124"/>
        <v>1484.5794047519842</v>
      </c>
      <c r="X98" s="106">
        <f t="shared" si="124"/>
        <v>2397.1800564411242</v>
      </c>
      <c r="Y98" s="108">
        <f t="shared" si="124"/>
        <v>3129.8426980183008</v>
      </c>
      <c r="Z98" s="108">
        <f t="shared" si="124"/>
        <v>2535.1725853948237</v>
      </c>
      <c r="AA98" s="108">
        <f t="shared" si="124"/>
        <v>2750.8383088051473</v>
      </c>
      <c r="AB98" s="106">
        <f t="shared" si="124"/>
        <v>2063.1287316038606</v>
      </c>
      <c r="AC98" s="108">
        <f t="shared" si="124"/>
        <v>3533.2989833097226</v>
      </c>
      <c r="AD98" s="107">
        <f t="shared" si="124"/>
        <v>4229.6889836187947</v>
      </c>
      <c r="AE98" s="108">
        <f t="shared" si="124"/>
        <v>2824.906595154232</v>
      </c>
      <c r="AF98" s="106">
        <f t="shared" si="124"/>
        <v>3065.2198298114499</v>
      </c>
      <c r="AG98" s="108">
        <f t="shared" si="124"/>
        <v>3271.4541075915845</v>
      </c>
      <c r="AH98" s="108">
        <f t="shared" si="124"/>
        <v>3472.7281435958416</v>
      </c>
      <c r="AI98" s="108">
        <f t="shared" si="124"/>
        <v>3433.9152996380058</v>
      </c>
      <c r="AJ98" s="108">
        <f t="shared" si="124"/>
        <v>2947.3267594340864</v>
      </c>
      <c r="AK98" s="108">
        <f t="shared" si="124"/>
        <v>3417.1105594018154</v>
      </c>
      <c r="AL98" s="108">
        <f t="shared" si="124"/>
        <v>3290.0794661472023</v>
      </c>
      <c r="AM98" s="108">
        <f t="shared" si="124"/>
        <v>2862.1277953337735</v>
      </c>
      <c r="AN98" s="108">
        <f t="shared" si="124"/>
        <v>2904.6867326471042</v>
      </c>
      <c r="AO98" s="108">
        <f t="shared" si="124"/>
        <v>3707.3964833869904</v>
      </c>
      <c r="AP98" s="108">
        <f t="shared" si="124"/>
        <v>4294.3118518256451</v>
      </c>
      <c r="AQ98" s="108">
        <f t="shared" si="124"/>
        <v>3251.0336305510205</v>
      </c>
      <c r="AR98" s="108">
        <f t="shared" si="124"/>
        <v>4463.3792475668124</v>
      </c>
      <c r="AS98" s="108">
        <f t="shared" si="124"/>
        <v>3369.8121669616821</v>
      </c>
      <c r="AT98" s="108">
        <f t="shared" si="124"/>
        <v>2697.2537251136287</v>
      </c>
      <c r="AU98" s="108">
        <f t="shared" si="124"/>
        <v>2973.7222319377756</v>
      </c>
      <c r="AV98" s="108">
        <f t="shared" si="124"/>
        <v>4083.8107181798532</v>
      </c>
      <c r="AW98" s="108">
        <f t="shared" si="124"/>
        <v>4524.9980256840481</v>
      </c>
      <c r="AX98" s="108">
        <f t="shared" si="124"/>
        <v>4524.9980256840481</v>
      </c>
      <c r="AY98" s="108">
        <f t="shared" si="124"/>
        <v>4524.9980256840481</v>
      </c>
      <c r="AZ98" s="108">
        <f t="shared" si="124"/>
        <v>4524.9980256840481</v>
      </c>
      <c r="BA98" s="108">
        <f t="shared" si="124"/>
        <v>4754.076050734303</v>
      </c>
      <c r="BB98" s="108">
        <f t="shared" si="124"/>
        <v>4754.076050734303</v>
      </c>
      <c r="BC98" s="108">
        <f t="shared" si="124"/>
        <v>5157.5783579872714</v>
      </c>
      <c r="BD98" s="108">
        <f t="shared" si="124"/>
        <v>4988.810323316663</v>
      </c>
      <c r="BE98" s="108">
        <f t="shared" si="124"/>
        <v>5157.5783579872714</v>
      </c>
      <c r="BF98" s="108">
        <f t="shared" si="124"/>
        <v>5414.3484173307661</v>
      </c>
      <c r="BG98" s="108">
        <f t="shared" si="124"/>
        <v>5229.2008434311283</v>
      </c>
      <c r="BH98" s="108">
        <f t="shared" si="124"/>
        <v>5677.355806051025</v>
      </c>
      <c r="BI98" s="108">
        <f t="shared" si="124"/>
        <v>5277.9576971578736</v>
      </c>
      <c r="BJ98" s="108">
        <f t="shared" si="124"/>
        <v>5575.250067445314</v>
      </c>
      <c r="BK98" s="108">
        <f t="shared" si="124"/>
        <v>5777.9699789959595</v>
      </c>
      <c r="BL98" s="107">
        <f t="shared" si="124"/>
        <v>4091.4309769362449</v>
      </c>
      <c r="BM98" s="108">
        <f t="shared" si="124"/>
        <v>4621.408358792647</v>
      </c>
      <c r="BN98" s="108">
        <f t="shared" si="124"/>
        <v>4091.4309769362449</v>
      </c>
      <c r="BO98" s="108">
        <f t="shared" si="124"/>
        <v>4446.5339870456928</v>
      </c>
      <c r="BP98" s="108">
        <f t="shared" si="124"/>
        <v>4601.184544859113</v>
      </c>
      <c r="BQ98" s="108">
        <f t="shared" si="124"/>
        <v>4758.4787019513951</v>
      </c>
      <c r="BR98" s="108">
        <f t="shared" si="124"/>
        <v>5110.5860054784544</v>
      </c>
      <c r="BS98" s="108">
        <f t="shared" si="124"/>
        <v>5282.3584795514798</v>
      </c>
      <c r="BT98" s="107">
        <f t="shared" si="124"/>
        <v>5545.3407177500585</v>
      </c>
      <c r="BU98" s="108">
        <f t="shared" si="124"/>
        <v>6015.0211211286569</v>
      </c>
      <c r="BV98" s="108">
        <f t="shared" si="124"/>
        <v>5390.7444780772121</v>
      </c>
      <c r="BW98" s="108">
        <f t="shared" si="124"/>
        <v>6088.1968434083246</v>
      </c>
      <c r="BX98" s="108">
        <f>BX50^2*BX19*1.25/1789227.3</f>
        <v>6804.0628488062976</v>
      </c>
      <c r="BY98" s="108">
        <f>BY50^2*BY19*1.25/1789227.3</f>
        <v>6519.6041609693748</v>
      </c>
      <c r="BZ98" s="108">
        <f t="shared" si="124"/>
        <v>7409.3462021287069</v>
      </c>
      <c r="CA98" s="108">
        <f t="shared" si="124"/>
        <v>7192.7893119001701</v>
      </c>
      <c r="CB98" s="108">
        <f t="shared" si="124"/>
        <v>7424.8811204702724</v>
      </c>
      <c r="CC98" s="108">
        <f t="shared" si="124"/>
        <v>8066.0517531785927</v>
      </c>
      <c r="CD98" s="108">
        <f t="shared" si="124"/>
        <v>9105.8162369867714</v>
      </c>
      <c r="CE98" s="108">
        <f>CE50^2*CE19*1.25/1789227.3</f>
        <v>8817.0952343506051</v>
      </c>
      <c r="CF98" s="109">
        <f>CF50^2*CF19*1.25/1789227.3</f>
        <v>8857.699354352575</v>
      </c>
      <c r="CG98" s="109">
        <f>CG50^2*CG19*1.25/1789227.3</f>
        <v>10446.283152509466</v>
      </c>
      <c r="CH98" s="109">
        <f t="shared" ref="CH98:DD98" si="125">CH50^2*CH19*1.25/1789227.3</f>
        <v>25.150521680504205</v>
      </c>
      <c r="CI98" s="108">
        <f t="shared" si="125"/>
        <v>53.6544462517423</v>
      </c>
      <c r="CJ98" s="108">
        <f t="shared" si="125"/>
        <v>1006.0208672201682</v>
      </c>
      <c r="CK98" s="108">
        <f t="shared" si="125"/>
        <v>946.77741615053606</v>
      </c>
      <c r="CL98" s="108">
        <f t="shared" si="125"/>
        <v>916.5688451098415</v>
      </c>
      <c r="CM98" s="108">
        <f t="shared" si="125"/>
        <v>1129.8732139846065</v>
      </c>
      <c r="CN98" s="108">
        <f t="shared" si="125"/>
        <v>1135.6857789952121</v>
      </c>
      <c r="CO98" s="108">
        <f t="shared" si="125"/>
        <v>1867.4262347774372</v>
      </c>
      <c r="CP98" s="108">
        <f>CP50^2*CP19*1.25/1789227.3</f>
        <v>3492.766123119181</v>
      </c>
      <c r="CQ98" s="108">
        <f>CQ50^2*CQ19*1.25/1789227.3</f>
        <v>2140.0858348181923</v>
      </c>
      <c r="CR98" s="108">
        <f t="shared" si="125"/>
        <v>2628.2295156126893</v>
      </c>
      <c r="CS98" s="108">
        <f>CS50^2*CS19*1.25/1789227.3</f>
        <v>3001.6754648780511</v>
      </c>
      <c r="CT98" s="108">
        <f>CT50^2*CT19*1.25/1789227.3</f>
        <v>2757.9118930277891</v>
      </c>
      <c r="CU98" s="106">
        <f t="shared" si="125"/>
        <v>2199.0114112388069</v>
      </c>
      <c r="CV98" s="106">
        <f>CV50^2*CV19*1.25/1789227.3</f>
        <v>3315.3417679240642</v>
      </c>
      <c r="CW98" s="108">
        <f t="shared" si="125"/>
        <v>3485.181633993624</v>
      </c>
      <c r="CX98" s="107">
        <f t="shared" si="125"/>
        <v>3773.2272752601079</v>
      </c>
      <c r="CY98" s="107">
        <f>CY50^2*CY19*1.25/1789227.3</f>
        <v>7014.201046451728</v>
      </c>
      <c r="CZ98" s="107">
        <f t="shared" si="125"/>
        <v>4782.0922473069795</v>
      </c>
      <c r="DA98" s="107">
        <f t="shared" si="125"/>
        <v>6939.1295337378315</v>
      </c>
      <c r="DB98" s="107">
        <f t="shared" si="125"/>
        <v>3185.9423338778702</v>
      </c>
      <c r="DC98" s="107">
        <f t="shared" si="125"/>
        <v>6181.1074814250824</v>
      </c>
      <c r="DD98" s="107">
        <f t="shared" si="125"/>
        <v>4042.1918444906355</v>
      </c>
      <c r="DE98" s="107">
        <f>DE50^2*DE19*1.25/1789227.3</f>
        <v>3797.3934334670612</v>
      </c>
      <c r="DF98" s="107">
        <f>DF50^2*DF19*1.25/1789227.3</f>
        <v>10290.656876714322</v>
      </c>
      <c r="DG98" s="107">
        <f>DG50^2*DG19*1.25/1789227.3</f>
        <v>8569.8075329780622</v>
      </c>
      <c r="DH98" s="107">
        <f>DH50^2*DH19*1.25/1789227.3</f>
        <v>10344.184260434658</v>
      </c>
      <c r="DI98" s="107">
        <f>DI50^2*DI19*1.25/1789227.3</f>
        <v>1502.04504480789</v>
      </c>
      <c r="DK98" s="107">
        <f>DK50^2*DK19*1.25/1789227.3</f>
        <v>7373.6788500823786</v>
      </c>
    </row>
    <row r="99" spans="1:115" s="46" customFormat="1" ht="15" thickBot="1" x14ac:dyDescent="0.4">
      <c r="A99" s="145" t="s">
        <v>452</v>
      </c>
      <c r="B99" s="150"/>
      <c r="C99" s="150"/>
      <c r="D99" s="150">
        <f>(D50^2*D19*(1+1/(2*D37/D19)))/1789227.3</f>
        <v>321.92667751045383</v>
      </c>
      <c r="E99" s="150"/>
      <c r="F99" s="150">
        <f t="shared" ref="F99:BM99" si="126">(F50^2*F19*(1+1/(2*F37/F19)))/1789227.3</f>
        <v>820.58905483001001</v>
      </c>
      <c r="G99" s="150">
        <f t="shared" si="126"/>
        <v>1107.7756861858747</v>
      </c>
      <c r="H99" s="150">
        <f t="shared" si="126"/>
        <v>1499.2795198541021</v>
      </c>
      <c r="I99" s="150">
        <f t="shared" si="126"/>
        <v>1707.7514721330017</v>
      </c>
      <c r="J99" s="151"/>
      <c r="K99" s="150">
        <f t="shared" si="126"/>
        <v>1780.1941936397893</v>
      </c>
      <c r="L99" s="150"/>
      <c r="M99" s="150"/>
      <c r="N99" s="150">
        <f t="shared" si="126"/>
        <v>3398.1149292770124</v>
      </c>
      <c r="O99" s="150"/>
      <c r="P99" s="150">
        <f t="shared" si="126"/>
        <v>1919.717417016167</v>
      </c>
      <c r="Q99" s="150"/>
      <c r="R99" s="150"/>
      <c r="S99" s="150">
        <f t="shared" si="126"/>
        <v>2160.3193320275154</v>
      </c>
      <c r="T99" s="150"/>
      <c r="U99" s="150"/>
      <c r="V99" s="150">
        <f t="shared" si="126"/>
        <v>2247.992551229876</v>
      </c>
      <c r="W99" s="150">
        <f t="shared" si="126"/>
        <v>1488.1141176204412</v>
      </c>
      <c r="X99" s="150">
        <f t="shared" si="126"/>
        <v>2503.4024062474973</v>
      </c>
      <c r="Y99" s="150">
        <f t="shared" si="126"/>
        <v>3069.2650974114949</v>
      </c>
      <c r="Z99" s="150">
        <f t="shared" si="126"/>
        <v>2477.4091593984863</v>
      </c>
      <c r="AA99" s="150"/>
      <c r="AB99" s="150">
        <f t="shared" si="126"/>
        <v>2044.3730158620069</v>
      </c>
      <c r="AC99" s="150"/>
      <c r="AD99" s="151">
        <f t="shared" si="126"/>
        <v>4189.4062313938539</v>
      </c>
      <c r="AE99" s="150">
        <f t="shared" si="126"/>
        <v>2880.6089787206538</v>
      </c>
      <c r="AF99" s="150">
        <f t="shared" si="126"/>
        <v>3125.6607842020985</v>
      </c>
      <c r="AG99" s="150">
        <f t="shared" si="126"/>
        <v>3271.9299554617796</v>
      </c>
      <c r="AH99" s="150">
        <f t="shared" si="126"/>
        <v>3473.2332676894557</v>
      </c>
      <c r="AI99" s="150">
        <f t="shared" si="126"/>
        <v>3490.8928572023697</v>
      </c>
      <c r="AJ99" s="150">
        <f t="shared" si="126"/>
        <v>2976.1817067292454</v>
      </c>
      <c r="AK99" s="150">
        <f t="shared" si="126"/>
        <v>3723.9531402460598</v>
      </c>
      <c r="AL99" s="150">
        <f t="shared" si="126"/>
        <v>3352.0300718710937</v>
      </c>
      <c r="AM99" s="150">
        <f t="shared" si="126"/>
        <v>3084.6090558661895</v>
      </c>
      <c r="AN99" s="150">
        <f t="shared" si="126"/>
        <v>3130.4762193306474</v>
      </c>
      <c r="AO99" s="150"/>
      <c r="AP99" s="150">
        <f t="shared" si="126"/>
        <v>4268.0870466236574</v>
      </c>
      <c r="AQ99" s="150">
        <f t="shared" si="126"/>
        <v>3118.6023362816554</v>
      </c>
      <c r="AR99" s="150"/>
      <c r="AS99" s="150">
        <f t="shared" si="126"/>
        <v>3270.2147944243775</v>
      </c>
      <c r="AT99" s="150">
        <f t="shared" si="126"/>
        <v>2564.3284790727384</v>
      </c>
      <c r="AU99" s="150">
        <f t="shared" si="126"/>
        <v>2827.172148177694</v>
      </c>
      <c r="AV99" s="150">
        <f t="shared" si="126"/>
        <v>4063.7606836297532</v>
      </c>
      <c r="AW99" s="150">
        <f t="shared" si="126"/>
        <v>4502.781920919394</v>
      </c>
      <c r="AX99" s="150">
        <f t="shared" si="126"/>
        <v>4502.781920919394</v>
      </c>
      <c r="AY99" s="150">
        <f t="shared" si="126"/>
        <v>4502.781920919394</v>
      </c>
      <c r="AZ99" s="150">
        <f t="shared" si="126"/>
        <v>4502.781920919394</v>
      </c>
      <c r="BA99" s="150">
        <f t="shared" si="126"/>
        <v>4730.735255665938</v>
      </c>
      <c r="BB99" s="150">
        <f t="shared" si="126"/>
        <v>4730.735255665938</v>
      </c>
      <c r="BC99" s="150">
        <f t="shared" si="126"/>
        <v>5039.690852661849</v>
      </c>
      <c r="BD99" s="150">
        <f t="shared" si="126"/>
        <v>4964.3170678136321</v>
      </c>
      <c r="BE99" s="150">
        <f t="shared" si="126"/>
        <v>5039.690852661849</v>
      </c>
      <c r="BF99" s="150">
        <f t="shared" si="126"/>
        <v>5290.5918820774923</v>
      </c>
      <c r="BG99" s="150">
        <f t="shared" si="126"/>
        <v>5203.5273573624745</v>
      </c>
      <c r="BH99" s="150">
        <f t="shared" si="126"/>
        <v>5547.5876733412879</v>
      </c>
      <c r="BI99" s="150">
        <f t="shared" si="126"/>
        <v>5252.0448325603811</v>
      </c>
      <c r="BJ99" s="150">
        <f t="shared" si="126"/>
        <v>5547.8776047647843</v>
      </c>
      <c r="BK99" s="150">
        <f t="shared" si="126"/>
        <v>5749.602234821974</v>
      </c>
      <c r="BL99" s="151"/>
      <c r="BM99" s="150">
        <f t="shared" si="126"/>
        <v>4419.2217430954688</v>
      </c>
      <c r="BN99" s="150"/>
      <c r="BO99" s="150"/>
      <c r="BP99" s="150"/>
      <c r="BQ99" s="150"/>
      <c r="BR99" s="150"/>
      <c r="BS99" s="150">
        <f>(BS50^2*BS19*(1+1/(2*BS37/BS19)))/1789227.3</f>
        <v>5184.2575363598098</v>
      </c>
      <c r="BT99" s="151">
        <f>(BT50^2*BT19*(1+1/(2*BT37/BT19)))/1789227.3</f>
        <v>5442.3558187061299</v>
      </c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>
        <f>(CE50^2*CE19*(1+1/(2*CE37/CE19)))/1789227.3</f>
        <v>8493.0875851780202</v>
      </c>
      <c r="CF99" s="152">
        <f>(CF50^2*CF19*(1+1/(2*CF37/CF19)))/1789227.3</f>
        <v>8407.6324682395261</v>
      </c>
      <c r="CG99" s="152" t="e">
        <f>(CG50^2*CG19*(1+1/(2*CG37/CG19)))/1789227.3</f>
        <v>#DIV/0!</v>
      </c>
      <c r="CH99" s="152"/>
      <c r="CI99" s="150">
        <f>(CI50^2*CI19*(1+1/(2*CI37/CI19)))/1789227.3</f>
        <v>52.46212522392581</v>
      </c>
      <c r="CJ99" s="150"/>
      <c r="CK99" s="150">
        <f t="shared" ref="CK99:DA99" si="127">(CK50^2*CK19*(1+1/(2*CK37/CK19)))/1789227.3</f>
        <v>993.06431205122885</v>
      </c>
      <c r="CL99" s="150">
        <f t="shared" si="127"/>
        <v>952.38877698769727</v>
      </c>
      <c r="CM99" s="150">
        <f t="shared" si="127"/>
        <v>1167.5356544507601</v>
      </c>
      <c r="CN99" s="150">
        <f t="shared" si="127"/>
        <v>1142.9532451279392</v>
      </c>
      <c r="CO99" s="150">
        <f t="shared" si="127"/>
        <v>1847.3463827905828</v>
      </c>
      <c r="CP99" s="150">
        <f>(CP50^2*CP19*(1+1/(2*CP37/CP19)))/1789227.3</f>
        <v>3492.766123119181</v>
      </c>
      <c r="CQ99" s="150">
        <f>(CQ50^2*CQ19*(1+1/(2*CQ37/CQ19)))/1789227.3</f>
        <v>2140.0858348181923</v>
      </c>
      <c r="CR99" s="150">
        <f t="shared" si="127"/>
        <v>2630.7566593777019</v>
      </c>
      <c r="CS99" s="150"/>
      <c r="CT99" s="150">
        <f>(CT50^2*CT19*(1+1/(2*CT37/CT19)))/1789227.3</f>
        <v>2653.7669683959703</v>
      </c>
      <c r="CU99" s="150">
        <f t="shared" si="127"/>
        <v>2220.691805434119</v>
      </c>
      <c r="CV99" s="150">
        <f>(CV50^2*CV19*(1+1/(2*CV37/CV19)))/1789227.3</f>
        <v>3360.7574085805577</v>
      </c>
      <c r="CW99" s="150">
        <f t="shared" si="127"/>
        <v>3601.390944960172</v>
      </c>
      <c r="CX99" s="150">
        <f t="shared" si="127"/>
        <v>3844.7884822046967</v>
      </c>
      <c r="CY99" s="150">
        <f>(CY50^2*CY19*(1+1/(2*CY37/CY19)))/1789227.3</f>
        <v>6729.1795436117845</v>
      </c>
      <c r="CZ99" s="150">
        <f t="shared" si="127"/>
        <v>4859.6396891552013</v>
      </c>
      <c r="DA99" s="150">
        <f t="shared" si="127"/>
        <v>6749.0849050660927</v>
      </c>
      <c r="DB99" s="150"/>
      <c r="DC99" s="150">
        <f>(DC50^2*DC19*(1+1/(2*DC37/DC19)))/1789227.3</f>
        <v>6073.9401571737535</v>
      </c>
      <c r="DD99" s="150">
        <f>(DD50^2*DD19*(1+1/(2*DD37/DD19)))/1789227.3</f>
        <v>4117.6460922544611</v>
      </c>
      <c r="DE99" s="150">
        <f>(DE50^2*DE19*(1+1/(2*DE37/DE19)))/1789227.3</f>
        <v>3831.4989601209859</v>
      </c>
      <c r="DF99" s="150">
        <f>(DF50^2*DF19*(1+1/(2*DF37/DF19)))/1789227.3</f>
        <v>9831.3279670716511</v>
      </c>
      <c r="DG99" s="150">
        <f>(DG50^2*DG19*(1+1/(2*DG37/DG19)))/1789227.3</f>
        <v>8114.2952406846343</v>
      </c>
      <c r="DH99" s="150"/>
      <c r="DI99" s="150">
        <f>(DI50^2*DI19*(1+1/(2*DI37/DI19)))/1789227.3</f>
        <v>1550.7600192340919</v>
      </c>
      <c r="DJ99" s="149"/>
      <c r="DK99" s="150">
        <f>(DK50^2*DK19*(1+1/(2*DK37/DK19)))/1789227.3</f>
        <v>7220.9383596163862</v>
      </c>
    </row>
    <row r="100" spans="1:115" s="46" customFormat="1" ht="15" thickBot="1" x14ac:dyDescent="0.4">
      <c r="A100" s="46" t="s">
        <v>453</v>
      </c>
      <c r="B100" s="126"/>
      <c r="C100" s="126"/>
      <c r="D100" s="153">
        <f t="shared" ref="D100:BM100" si="128">(D38/10)*(D19/10)*(D50/1000)^2/(D18/10)^0.5</f>
        <v>197.9949065807825</v>
      </c>
      <c r="E100" s="153"/>
      <c r="F100" s="153">
        <f t="shared" si="128"/>
        <v>330.85330019511667</v>
      </c>
      <c r="G100" s="153">
        <f t="shared" si="128"/>
        <v>499.15691352519605</v>
      </c>
      <c r="H100" s="153"/>
      <c r="I100" s="153">
        <f t="shared" si="128"/>
        <v>686.40647298364411</v>
      </c>
      <c r="J100" s="154"/>
      <c r="K100" s="153">
        <f t="shared" si="128"/>
        <v>707.92671225066283</v>
      </c>
      <c r="L100" s="153"/>
      <c r="M100" s="153"/>
      <c r="N100" s="153">
        <f t="shared" si="128"/>
        <v>1461.957728625126</v>
      </c>
      <c r="O100" s="153"/>
      <c r="P100" s="153">
        <f t="shared" si="128"/>
        <v>562.99072248128573</v>
      </c>
      <c r="Q100" s="153"/>
      <c r="R100" s="153"/>
      <c r="S100" s="153">
        <f t="shared" si="128"/>
        <v>984.0323196693522</v>
      </c>
      <c r="T100" s="153"/>
      <c r="U100" s="153"/>
      <c r="V100" s="153">
        <f t="shared" si="128"/>
        <v>1012.8531384706058</v>
      </c>
      <c r="W100" s="153">
        <f t="shared" si="128"/>
        <v>457.80477098140142</v>
      </c>
      <c r="X100" s="153">
        <f t="shared" si="128"/>
        <v>1074.3937298432711</v>
      </c>
      <c r="Y100" s="153">
        <f t="shared" si="128"/>
        <v>1505.7742472170551</v>
      </c>
      <c r="Z100" s="153">
        <f t="shared" si="128"/>
        <v>1219.6771402458146</v>
      </c>
      <c r="AA100" s="153"/>
      <c r="AB100" s="153">
        <f t="shared" si="128"/>
        <v>843.67520975346724</v>
      </c>
      <c r="AC100" s="153"/>
      <c r="AD100" s="154">
        <f t="shared" si="128"/>
        <v>1659.1814206390429</v>
      </c>
      <c r="AE100" s="153"/>
      <c r="AF100" s="153">
        <f t="shared" si="128"/>
        <v>1287</v>
      </c>
      <c r="AG100" s="153">
        <f t="shared" si="128"/>
        <v>1477.7766218297159</v>
      </c>
      <c r="AH100" s="153">
        <f t="shared" si="128"/>
        <v>1568.695844660378</v>
      </c>
      <c r="AI100" s="153">
        <f t="shared" si="128"/>
        <v>1467.5442104357076</v>
      </c>
      <c r="AJ100" s="153">
        <f t="shared" si="128"/>
        <v>1266.3781241368672</v>
      </c>
      <c r="AK100" s="153"/>
      <c r="AL100" s="153">
        <f t="shared" si="128"/>
        <v>1291.9484936334213</v>
      </c>
      <c r="AM100" s="153">
        <f t="shared" si="128"/>
        <v>1055.7325098129409</v>
      </c>
      <c r="AN100" s="153">
        <f t="shared" si="128"/>
        <v>1071.4309191495283</v>
      </c>
      <c r="AO100" s="153"/>
      <c r="AP100" s="153">
        <f t="shared" si="128"/>
        <v>1385.6572183605672</v>
      </c>
      <c r="AQ100" s="153">
        <f t="shared" si="128"/>
        <v>1017.5905596287421</v>
      </c>
      <c r="AR100" s="153"/>
      <c r="AS100" s="153">
        <f t="shared" si="128"/>
        <v>1021.8726235851107</v>
      </c>
      <c r="AT100" s="153">
        <f t="shared" si="128"/>
        <v>906.40953216523496</v>
      </c>
      <c r="AU100" s="153"/>
      <c r="AV100" s="153">
        <f t="shared" si="128"/>
        <v>1098.3955587861499</v>
      </c>
      <c r="AW100" s="153">
        <f t="shared" si="128"/>
        <v>1217.0587908987809</v>
      </c>
      <c r="AX100" s="153">
        <f t="shared" si="128"/>
        <v>1217.0587908987809</v>
      </c>
      <c r="AY100" s="153">
        <f t="shared" si="128"/>
        <v>1217.0587908987809</v>
      </c>
      <c r="AZ100" s="153">
        <f t="shared" si="128"/>
        <v>1217.0587908987809</v>
      </c>
      <c r="BA100" s="153">
        <f t="shared" si="128"/>
        <v>1278.6723921880316</v>
      </c>
      <c r="BB100" s="153">
        <f t="shared" si="128"/>
        <v>1278.6723921880316</v>
      </c>
      <c r="BC100" s="153"/>
      <c r="BD100" s="153">
        <f t="shared" si="128"/>
        <v>1341.807316965906</v>
      </c>
      <c r="BE100" s="153"/>
      <c r="BF100" s="153"/>
      <c r="BG100" s="153">
        <f t="shared" si="128"/>
        <v>1406.4635652324037</v>
      </c>
      <c r="BH100" s="153"/>
      <c r="BI100" s="153">
        <f t="shared" si="128"/>
        <v>1419.5773737043382</v>
      </c>
      <c r="BJ100" s="153">
        <f t="shared" si="128"/>
        <v>1499.5381362663879</v>
      </c>
      <c r="BK100" s="153">
        <f t="shared" si="128"/>
        <v>1554.0623700986534</v>
      </c>
      <c r="BL100" s="154"/>
      <c r="BM100" s="153">
        <f t="shared" si="128"/>
        <v>1328.9194926470225</v>
      </c>
      <c r="BN100" s="153"/>
      <c r="BO100" s="153"/>
      <c r="BP100" s="153"/>
      <c r="BQ100" s="153"/>
      <c r="BR100" s="153"/>
      <c r="BS100" s="153">
        <f>(BS38/10)*(BS19/10)*(BS50/1000)^2/(BS18/10)^0.5</f>
        <v>1506.4608684221109</v>
      </c>
      <c r="BT100" s="154">
        <f>(BT38/10)*(BT19/10)*(BT50/1000)^2/(BT18/10)^0.5</f>
        <v>1581.4600288293123</v>
      </c>
      <c r="BU100" s="153"/>
      <c r="BV100" s="153"/>
      <c r="BW100" s="153"/>
      <c r="BX100" s="153">
        <f>(BX38/10)*(BX19/10)*(BX50/1000)^2/(BX18/10)^0.5</f>
        <v>1508.792235247337</v>
      </c>
      <c r="BY100" s="153"/>
      <c r="BZ100" s="153"/>
      <c r="CA100" s="153"/>
      <c r="CB100" s="153"/>
      <c r="CC100" s="153"/>
      <c r="CD100" s="153"/>
      <c r="CE100" s="153">
        <f>(CE38/10)*(CE19/10)*(CE50/1000)^2/(CE18/10)^0.5</f>
        <v>1939.8720566100749</v>
      </c>
      <c r="CF100" s="155">
        <f>(CF38/10)*(CF19/10)*(CF50/1000)^2/(CF18/10)^0.5</f>
        <v>1841.4220350272733</v>
      </c>
      <c r="CG100" s="156"/>
      <c r="CH100" s="155"/>
      <c r="CI100" s="153">
        <f>(CI38/10)*(CI19/10)*(CI50/1000)^2/(CI18/10)^0.5</f>
        <v>40.186292588393876</v>
      </c>
      <c r="CJ100" s="153"/>
      <c r="CK100" s="153">
        <f>(CK38/10)*(CK19/10)*(CK50/1000)^2/(CK18/10)^0.5</f>
        <v>958.2711098640093</v>
      </c>
      <c r="CL100" s="153"/>
      <c r="CM100" s="153">
        <f t="shared" ref="CM100:CR100" si="129">(CM38/10)*(CM19/10)*(CM50/1000)^2/(CM18/10)^0.5</f>
        <v>463.07506643297211</v>
      </c>
      <c r="CN100" s="153">
        <f t="shared" si="129"/>
        <v>423.0887802154366</v>
      </c>
      <c r="CO100" s="153">
        <f t="shared" si="129"/>
        <v>760.97009202263735</v>
      </c>
      <c r="CP100" s="153">
        <f t="shared" si="129"/>
        <v>1166.5324101272358</v>
      </c>
      <c r="CQ100" s="153">
        <f t="shared" si="129"/>
        <v>893.09191602208568</v>
      </c>
      <c r="CR100" s="153">
        <f t="shared" si="129"/>
        <v>895.74249674359032</v>
      </c>
      <c r="CS100" s="153"/>
      <c r="CT100" s="153">
        <f>(CT38/10)*(CT19/10)*(CT50/1000)^2/(CT18/10)^0.5</f>
        <v>1154.7224872105535</v>
      </c>
      <c r="CU100" s="153"/>
      <c r="CV100" s="153">
        <f t="shared" ref="CV100:DA100" si="130">(CV38/10)*(CV19/10)*(CV50/1000)^2/(CV18/10)^0.5</f>
        <v>1519.8229715017269</v>
      </c>
      <c r="CW100" s="153">
        <f t="shared" si="130"/>
        <v>1285.894033251855</v>
      </c>
      <c r="CX100" s="153">
        <f t="shared" si="130"/>
        <v>1170.9341979509211</v>
      </c>
      <c r="CY100" s="153">
        <f t="shared" si="130"/>
        <v>2078.1847008156483</v>
      </c>
      <c r="CZ100" s="153">
        <f t="shared" si="130"/>
        <v>1718.9066377870122</v>
      </c>
      <c r="DA100" s="153">
        <f t="shared" si="130"/>
        <v>1506.7169547097726</v>
      </c>
      <c r="DB100" s="153"/>
      <c r="DC100" s="153"/>
      <c r="DD100" s="153"/>
      <c r="DE100" s="153">
        <f>(DE38/10)*(DE19/10)*(DE50/1000)^2/(DE18/10)^0.5</f>
        <v>873.20377979460977</v>
      </c>
    </row>
    <row r="101" spans="1:115" x14ac:dyDescent="0.35">
      <c r="A101" s="2" t="s">
        <v>454</v>
      </c>
      <c r="B101" s="102">
        <f t="shared" ref="B101:BM101" si="131">(B50*(B73)^2)/10^5</f>
        <v>0.432</v>
      </c>
      <c r="C101" s="102">
        <f t="shared" si="131"/>
        <v>1.1650844444444444</v>
      </c>
      <c r="D101" s="102">
        <f t="shared" si="131"/>
        <v>1.4745600000000001</v>
      </c>
      <c r="E101" s="102">
        <f t="shared" si="131"/>
        <v>4.732444444444444</v>
      </c>
      <c r="F101" s="102">
        <f t="shared" si="131"/>
        <v>5.625</v>
      </c>
      <c r="G101" s="102">
        <f t="shared" si="131"/>
        <v>9.0117775000000009</v>
      </c>
      <c r="H101" s="102">
        <f t="shared" si="131"/>
        <v>11.771049556532116</v>
      </c>
      <c r="I101" s="102">
        <f t="shared" si="131"/>
        <v>13.888888888888893</v>
      </c>
      <c r="J101" s="104">
        <f t="shared" si="131"/>
        <v>12.272222222222222</v>
      </c>
      <c r="K101" s="102">
        <f t="shared" si="131"/>
        <v>13.35621527777778</v>
      </c>
      <c r="L101" s="102">
        <f t="shared" si="131"/>
        <v>24.391111111111115</v>
      </c>
      <c r="M101" s="102">
        <f>(M50*(M73)^2)/10^5</f>
        <v>20.506800355555558</v>
      </c>
      <c r="N101" s="102">
        <f t="shared" si="131"/>
        <v>32.859022222222222</v>
      </c>
      <c r="O101" s="102">
        <f>(O50*(O73)^2)/10^5</f>
        <v>14.315644444444443</v>
      </c>
      <c r="P101" s="102">
        <f t="shared" si="131"/>
        <v>15.623111111111108</v>
      </c>
      <c r="Q101" s="102">
        <f t="shared" si="131"/>
        <v>14.315644444444443</v>
      </c>
      <c r="R101" s="102">
        <f t="shared" si="131"/>
        <v>18.486111111111111</v>
      </c>
      <c r="S101" s="102">
        <f t="shared" si="131"/>
        <v>19.512888888888892</v>
      </c>
      <c r="T101" s="102">
        <f t="shared" si="131"/>
        <v>18.486111111111111</v>
      </c>
      <c r="U101" s="102">
        <f t="shared" si="131"/>
        <v>17.495999999999999</v>
      </c>
      <c r="V101" s="102">
        <f t="shared" si="131"/>
        <v>19.232949999999999</v>
      </c>
      <c r="W101" s="102">
        <f t="shared" si="131"/>
        <v>10.034722222222221</v>
      </c>
      <c r="X101" s="102">
        <f t="shared" si="131"/>
        <v>22.554947199999997</v>
      </c>
      <c r="Y101" s="102">
        <f t="shared" si="131"/>
        <v>27.875555555555561</v>
      </c>
      <c r="Z101" s="102">
        <f t="shared" si="131"/>
        <v>20.321280000000002</v>
      </c>
      <c r="AA101" s="102">
        <f t="shared" si="131"/>
        <v>22.96875</v>
      </c>
      <c r="AB101" s="102">
        <f t="shared" si="131"/>
        <v>12.919921875</v>
      </c>
      <c r="AC101" s="102">
        <f t="shared" si="131"/>
        <v>33.435694444444444</v>
      </c>
      <c r="AD101" s="104">
        <f t="shared" si="131"/>
        <v>43.792769999999997</v>
      </c>
      <c r="AE101" s="102">
        <f t="shared" si="131"/>
        <v>25.231564799999994</v>
      </c>
      <c r="AF101" s="102">
        <f t="shared" si="131"/>
        <v>28.518750000000001</v>
      </c>
      <c r="AG101" s="102">
        <f t="shared" si="131"/>
        <v>29.532228000000007</v>
      </c>
      <c r="AH101" s="102">
        <f t="shared" si="131"/>
        <v>32.299153777777768</v>
      </c>
      <c r="AI101" s="102">
        <f t="shared" si="131"/>
        <v>32.736617316444445</v>
      </c>
      <c r="AJ101" s="102">
        <f t="shared" si="131"/>
        <v>26.3671875</v>
      </c>
      <c r="AK101" s="102">
        <f t="shared" si="131"/>
        <v>32.026425188888894</v>
      </c>
      <c r="AL101" s="102">
        <f t="shared" si="131"/>
        <v>33.300407822222226</v>
      </c>
      <c r="AM101" s="102">
        <f t="shared" si="131"/>
        <v>27.627574986675004</v>
      </c>
      <c r="AN101" s="102">
        <f t="shared" si="131"/>
        <v>28.246080075468793</v>
      </c>
      <c r="AO101" s="102">
        <f t="shared" si="131"/>
        <v>32.936918000000006</v>
      </c>
      <c r="AP101" s="102">
        <f t="shared" si="131"/>
        <v>38.164798222222217</v>
      </c>
      <c r="AQ101" s="102">
        <f t="shared" si="131"/>
        <v>25.327237069438883</v>
      </c>
      <c r="AR101" s="102">
        <f t="shared" si="131"/>
        <v>41.229056</v>
      </c>
      <c r="AS101" s="102">
        <f t="shared" si="131"/>
        <v>25.098204862271245</v>
      </c>
      <c r="AT101" s="102">
        <f t="shared" si="131"/>
        <v>20.702467555555554</v>
      </c>
      <c r="AU101" s="102">
        <f t="shared" si="131"/>
        <v>23.965694003999996</v>
      </c>
      <c r="AV101" s="102">
        <f t="shared" si="131"/>
        <v>39.964657973750001</v>
      </c>
      <c r="AW101" s="102">
        <f t="shared" si="131"/>
        <v>46.612810000000003</v>
      </c>
      <c r="AX101" s="102">
        <f t="shared" si="131"/>
        <v>46.612810000000003</v>
      </c>
      <c r="AY101" s="102">
        <f t="shared" si="131"/>
        <v>46.612810000000003</v>
      </c>
      <c r="AZ101" s="102">
        <f t="shared" si="131"/>
        <v>46.612810000000003</v>
      </c>
      <c r="BA101" s="102">
        <f t="shared" si="131"/>
        <v>50.196898093906249</v>
      </c>
      <c r="BB101" s="102">
        <f t="shared" si="131"/>
        <v>50.196898093906249</v>
      </c>
      <c r="BC101" s="102">
        <f t="shared" si="131"/>
        <v>49.636406840888888</v>
      </c>
      <c r="BD101" s="102">
        <f t="shared" si="131"/>
        <v>53.960154176250001</v>
      </c>
      <c r="BE101" s="102">
        <f t="shared" si="131"/>
        <v>49.636406840888888</v>
      </c>
      <c r="BF101" s="102">
        <f t="shared" si="131"/>
        <v>53.388888888888893</v>
      </c>
      <c r="BG101" s="102">
        <f t="shared" si="131"/>
        <v>57.906948197968752</v>
      </c>
      <c r="BH101" s="102">
        <f t="shared" si="131"/>
        <v>57.325882936888888</v>
      </c>
      <c r="BI101" s="102">
        <f t="shared" si="131"/>
        <v>58.718716110720003</v>
      </c>
      <c r="BJ101" s="102">
        <f t="shared" si="131"/>
        <v>63.749123953110001</v>
      </c>
      <c r="BK101" s="102">
        <f t="shared" si="131"/>
        <v>67.257483710569986</v>
      </c>
      <c r="BL101" s="104">
        <f t="shared" si="131"/>
        <v>34.643859555555551</v>
      </c>
      <c r="BM101" s="102">
        <f t="shared" si="131"/>
        <v>46.305</v>
      </c>
      <c r="BN101" s="102">
        <f t="shared" ref="BN101:CE101" si="132">(BN50*(BN73)^2)/10^5</f>
        <v>34.643859555555551</v>
      </c>
      <c r="BO101" s="102">
        <f t="shared" si="132"/>
        <v>38.801966798222217</v>
      </c>
      <c r="BP101" s="102">
        <f t="shared" si="132"/>
        <v>40.843767369777773</v>
      </c>
      <c r="BQ101" s="102">
        <f t="shared" si="132"/>
        <v>42.955968000000006</v>
      </c>
      <c r="BR101" s="102">
        <f t="shared" si="132"/>
        <v>49.548287999999999</v>
      </c>
      <c r="BS101" s="102">
        <f t="shared" si="132"/>
        <v>52.067222030222212</v>
      </c>
      <c r="BT101" s="104">
        <f t="shared" si="132"/>
        <v>56.003472222222229</v>
      </c>
      <c r="BU101" s="102">
        <f t="shared" si="132"/>
        <v>64.347672120888888</v>
      </c>
      <c r="BV101" s="102">
        <f t="shared" si="132"/>
        <v>54.004494000625002</v>
      </c>
      <c r="BW101" s="102">
        <f t="shared" si="132"/>
        <v>61.145821102080006</v>
      </c>
      <c r="BX101" s="102">
        <f t="shared" si="132"/>
        <v>74.219288247999984</v>
      </c>
      <c r="BY101" s="102">
        <f t="shared" si="132"/>
        <v>69.613930099000015</v>
      </c>
      <c r="BZ101" s="102">
        <f t="shared" si="132"/>
        <v>90.562663220879998</v>
      </c>
      <c r="CA101" s="103">
        <f t="shared" si="132"/>
        <v>80.669677256</v>
      </c>
      <c r="CB101" s="102">
        <f t="shared" si="132"/>
        <v>82.566508088888909</v>
      </c>
      <c r="CC101" s="102">
        <f t="shared" si="132"/>
        <v>92.570055111111117</v>
      </c>
      <c r="CD101" s="102">
        <f t="shared" si="132"/>
        <v>111.03434588888891</v>
      </c>
      <c r="CE101" s="103">
        <f t="shared" si="132"/>
        <v>104.10477228555554</v>
      </c>
      <c r="CF101" s="105">
        <f>(CF50*(CF73)^2)/10^5</f>
        <v>102.06393749999999</v>
      </c>
      <c r="CG101" s="105">
        <f>(CG50*(CG73)^2)/10^5</f>
        <v>130.74903208444445</v>
      </c>
      <c r="CH101" s="105">
        <f t="shared" ref="CH101:DJ101" si="133">(CH50*(CH73)^2)/10^5</f>
        <v>2.4E-2</v>
      </c>
      <c r="CI101" s="103">
        <f t="shared" si="133"/>
        <v>8.1920000000000021E-2</v>
      </c>
      <c r="CJ101" s="103">
        <f t="shared" si="133"/>
        <v>9.6</v>
      </c>
      <c r="CK101" s="102">
        <f t="shared" si="133"/>
        <v>9.2755911111111118</v>
      </c>
      <c r="CL101" s="103">
        <f t="shared" si="133"/>
        <v>6.5947855999999998</v>
      </c>
      <c r="CM101" s="102">
        <f t="shared" si="133"/>
        <v>7.6479374222222223</v>
      </c>
      <c r="CN101" s="102">
        <f t="shared" si="133"/>
        <v>7.3404871111111119</v>
      </c>
      <c r="CO101" s="102">
        <f t="shared" si="133"/>
        <v>17.6418</v>
      </c>
      <c r="CP101" s="102">
        <f>(CP50*(CP73)^2)/10^5</f>
        <v>34.286447556000006</v>
      </c>
      <c r="CQ101" s="102">
        <f>(CQ50*(CQ73)^2)/10^5</f>
        <v>17.671721955555558</v>
      </c>
      <c r="CR101" s="102">
        <f t="shared" si="133"/>
        <v>26.208599999999997</v>
      </c>
      <c r="CS101" s="102">
        <f>(CS50*(CS73)^2)/10^5</f>
        <v>30.387305671875005</v>
      </c>
      <c r="CT101" s="102">
        <f>(CT50*(CT73)^2)/10^5</f>
        <v>20.988206250000001</v>
      </c>
      <c r="CU101" s="102">
        <f t="shared" si="133"/>
        <v>16.935971180555555</v>
      </c>
      <c r="CV101" s="102">
        <f>(CV50*(CV73)^2)/10^5</f>
        <v>32.079715200000003</v>
      </c>
      <c r="CW101" s="103">
        <f t="shared" si="133"/>
        <v>41.270955845274443</v>
      </c>
      <c r="CX101" s="104">
        <f t="shared" si="133"/>
        <v>37.687382510388886</v>
      </c>
      <c r="CY101" s="104">
        <f>(CY50*(CY73)^2)/10^5</f>
        <v>56.000888888888888</v>
      </c>
      <c r="CZ101" s="104">
        <f t="shared" si="133"/>
        <v>56.281111111111109</v>
      </c>
      <c r="DA101" s="104">
        <f t="shared" si="133"/>
        <v>76.123017215999994</v>
      </c>
      <c r="DB101" s="104">
        <f t="shared" si="133"/>
        <v>25.674489000000005</v>
      </c>
      <c r="DC101" s="104">
        <f t="shared" si="133"/>
        <v>75.63159287500001</v>
      </c>
      <c r="DD101" s="104">
        <f t="shared" si="133"/>
        <v>44.281574400000004</v>
      </c>
      <c r="DE101" s="104">
        <f t="shared" si="133"/>
        <v>41.034552320000003</v>
      </c>
      <c r="DF101" s="104">
        <f t="shared" si="133"/>
        <v>125.23449189453127</v>
      </c>
      <c r="DG101" s="104">
        <f t="shared" si="133"/>
        <v>96.36318682178819</v>
      </c>
      <c r="DH101" s="104">
        <f t="shared" si="133"/>
        <v>126.21288195625002</v>
      </c>
      <c r="DI101" s="104">
        <f t="shared" si="133"/>
        <v>10.272222222222222</v>
      </c>
      <c r="DJ101" s="104">
        <f t="shared" si="133"/>
        <v>119.29470939212449</v>
      </c>
      <c r="DK101" s="104">
        <f>(DK50*(DK73)^2)/10^5</f>
        <v>85.362854944444436</v>
      </c>
    </row>
    <row r="102" spans="1:115" x14ac:dyDescent="0.35">
      <c r="A102" s="2" t="s">
        <v>455</v>
      </c>
      <c r="B102" s="2">
        <v>1</v>
      </c>
      <c r="C102" s="2">
        <v>1</v>
      </c>
      <c r="D102" s="2">
        <v>1</v>
      </c>
      <c r="E102" s="2">
        <v>1</v>
      </c>
      <c r="F102" s="2">
        <v>1</v>
      </c>
      <c r="G102" s="2">
        <v>1</v>
      </c>
      <c r="H102" s="2">
        <v>0.75</v>
      </c>
      <c r="I102" s="2">
        <v>0.75</v>
      </c>
      <c r="J102" s="4">
        <v>0.75</v>
      </c>
      <c r="K102" s="2">
        <v>0.75</v>
      </c>
      <c r="L102" s="2">
        <v>0.75</v>
      </c>
      <c r="M102" s="2">
        <v>0.75</v>
      </c>
      <c r="N102" s="2">
        <v>0.75</v>
      </c>
      <c r="O102" s="2">
        <v>0.75</v>
      </c>
      <c r="P102" s="2">
        <v>0.75</v>
      </c>
      <c r="Q102" s="2">
        <v>0.75</v>
      </c>
      <c r="R102" s="2">
        <v>0.75</v>
      </c>
      <c r="S102" s="2">
        <v>0.75</v>
      </c>
      <c r="T102" s="2">
        <v>0.75</v>
      </c>
      <c r="U102" s="2">
        <v>0.75</v>
      </c>
      <c r="V102" s="2">
        <v>0.75</v>
      </c>
      <c r="W102" s="2">
        <v>0.75</v>
      </c>
      <c r="X102" s="2">
        <v>0.75</v>
      </c>
      <c r="Y102" s="2">
        <v>0.75</v>
      </c>
      <c r="Z102" s="2">
        <v>0.75</v>
      </c>
      <c r="AA102" s="2">
        <v>0.75</v>
      </c>
      <c r="AB102" s="2">
        <v>0.75</v>
      </c>
      <c r="AC102" s="2">
        <v>0.75</v>
      </c>
      <c r="AD102" s="4">
        <v>0.75</v>
      </c>
      <c r="AE102" s="2">
        <v>0.75</v>
      </c>
      <c r="AF102" s="2">
        <v>0.75</v>
      </c>
      <c r="AG102" s="2">
        <v>0.75</v>
      </c>
      <c r="AH102" s="2">
        <v>0.75</v>
      </c>
      <c r="AI102" s="2">
        <v>0.75</v>
      </c>
      <c r="AJ102" s="2">
        <v>0.75</v>
      </c>
      <c r="AK102" s="2">
        <v>0.75</v>
      </c>
      <c r="AL102" s="2">
        <v>0.75</v>
      </c>
      <c r="AM102" s="2">
        <v>0.75</v>
      </c>
      <c r="AN102" s="2">
        <v>0.75</v>
      </c>
      <c r="AO102" s="2">
        <v>0.75</v>
      </c>
      <c r="AP102" s="2">
        <v>0.75</v>
      </c>
      <c r="AQ102" s="2">
        <v>0.75</v>
      </c>
      <c r="AR102" s="2">
        <v>0.75</v>
      </c>
      <c r="AS102" s="2">
        <v>0.75</v>
      </c>
      <c r="AT102" s="2">
        <v>0.75</v>
      </c>
      <c r="AU102" s="2">
        <v>0.75</v>
      </c>
      <c r="AV102" s="2">
        <v>0.75</v>
      </c>
      <c r="AW102" s="2">
        <v>0.75</v>
      </c>
      <c r="AX102" s="2">
        <v>0.75</v>
      </c>
      <c r="AY102" s="2">
        <v>0.75</v>
      </c>
      <c r="AZ102" s="2">
        <v>0.75</v>
      </c>
      <c r="BA102" s="2">
        <v>0.75</v>
      </c>
      <c r="BB102" s="2">
        <v>0.75</v>
      </c>
      <c r="BC102" s="2">
        <v>0.75</v>
      </c>
      <c r="BD102" s="2">
        <v>0.75</v>
      </c>
      <c r="BE102" s="2">
        <v>0.75</v>
      </c>
      <c r="BF102" s="2">
        <v>0.75</v>
      </c>
      <c r="BG102" s="2">
        <v>0.75</v>
      </c>
      <c r="BH102" s="2">
        <v>0.75</v>
      </c>
      <c r="BI102" s="2">
        <v>0.75</v>
      </c>
      <c r="BJ102" s="2">
        <v>0.75</v>
      </c>
      <c r="BK102" s="2">
        <v>0.75</v>
      </c>
      <c r="BL102" s="4">
        <v>0.75</v>
      </c>
      <c r="BM102" s="2">
        <v>0.75</v>
      </c>
      <c r="BN102" s="2">
        <v>0.75</v>
      </c>
      <c r="BO102" s="2">
        <v>0.75</v>
      </c>
      <c r="BP102" s="2">
        <v>0.75</v>
      </c>
      <c r="BQ102" s="2">
        <v>0.75</v>
      </c>
      <c r="BR102" s="2">
        <v>0.75</v>
      </c>
      <c r="BS102" s="2">
        <v>0.75</v>
      </c>
      <c r="BT102" s="4">
        <v>0.75</v>
      </c>
      <c r="BU102" s="2">
        <v>0.75</v>
      </c>
      <c r="BV102" s="2">
        <v>0.75</v>
      </c>
      <c r="BW102" s="2">
        <v>0.75</v>
      </c>
      <c r="BX102" s="2">
        <v>0.75</v>
      </c>
      <c r="BY102" s="2">
        <v>0.75</v>
      </c>
      <c r="BZ102" s="2">
        <v>0.75</v>
      </c>
      <c r="CA102" s="3">
        <v>0.75</v>
      </c>
      <c r="CB102" s="2">
        <v>0.75</v>
      </c>
      <c r="CC102" s="2">
        <v>0.75</v>
      </c>
      <c r="CD102" s="2">
        <v>0.75</v>
      </c>
      <c r="CE102" s="3">
        <v>0.75</v>
      </c>
      <c r="CF102" s="5">
        <v>0.75</v>
      </c>
      <c r="CG102" s="5">
        <v>0.75</v>
      </c>
      <c r="CH102" s="5">
        <v>1</v>
      </c>
      <c r="CI102" s="3">
        <v>1</v>
      </c>
      <c r="CJ102" s="3">
        <v>1</v>
      </c>
      <c r="CK102" s="2">
        <v>1</v>
      </c>
      <c r="CL102" s="3">
        <v>1</v>
      </c>
      <c r="CM102" s="2">
        <v>0.75</v>
      </c>
      <c r="CN102" s="2">
        <v>0.75</v>
      </c>
      <c r="CO102" s="2">
        <v>0.75</v>
      </c>
      <c r="CP102" s="2">
        <v>0.75</v>
      </c>
      <c r="CQ102" s="2">
        <v>0.75</v>
      </c>
      <c r="CR102" s="2">
        <v>0.75</v>
      </c>
      <c r="CS102" s="2">
        <v>0.75</v>
      </c>
      <c r="CT102" s="2">
        <v>0.75</v>
      </c>
      <c r="CU102" s="2">
        <v>0.75</v>
      </c>
      <c r="CV102" s="2">
        <v>0.75</v>
      </c>
      <c r="CW102" s="3">
        <v>0.75</v>
      </c>
      <c r="CX102" s="4">
        <v>0.75</v>
      </c>
      <c r="CY102" s="4">
        <v>0.75</v>
      </c>
      <c r="CZ102" s="4">
        <v>0.75</v>
      </c>
      <c r="DA102" s="4">
        <v>0.75</v>
      </c>
      <c r="DB102" s="4">
        <v>0.75</v>
      </c>
      <c r="DC102" s="4">
        <v>0.75</v>
      </c>
      <c r="DD102" s="4">
        <v>0.75</v>
      </c>
      <c r="DE102" s="4">
        <v>0.75</v>
      </c>
      <c r="DF102" s="70">
        <v>0.75</v>
      </c>
      <c r="DG102" s="70">
        <v>0.75</v>
      </c>
      <c r="DH102" s="70">
        <v>0.75</v>
      </c>
      <c r="DI102" s="70">
        <v>0.75</v>
      </c>
      <c r="DJ102" s="70">
        <v>0.75</v>
      </c>
      <c r="DK102" s="70">
        <v>0.75</v>
      </c>
    </row>
    <row r="103" spans="1:115" x14ac:dyDescent="0.35">
      <c r="A103" s="2" t="s">
        <v>456</v>
      </c>
      <c r="B103" s="2">
        <v>25</v>
      </c>
      <c r="C103" s="2">
        <v>25</v>
      </c>
      <c r="D103" s="2">
        <v>25</v>
      </c>
      <c r="E103" s="2">
        <v>25</v>
      </c>
      <c r="F103" s="2">
        <v>25</v>
      </c>
      <c r="G103" s="2">
        <v>25</v>
      </c>
      <c r="H103" s="2">
        <v>9</v>
      </c>
      <c r="I103" s="2">
        <v>9</v>
      </c>
      <c r="J103" s="4">
        <v>9</v>
      </c>
      <c r="K103" s="2">
        <v>9</v>
      </c>
      <c r="L103" s="2">
        <v>9</v>
      </c>
      <c r="M103" s="2">
        <v>9</v>
      </c>
      <c r="N103" s="2">
        <v>9</v>
      </c>
      <c r="O103" s="2">
        <v>9</v>
      </c>
      <c r="P103" s="2">
        <v>9</v>
      </c>
      <c r="Q103" s="2">
        <v>9</v>
      </c>
      <c r="R103" s="2">
        <v>9</v>
      </c>
      <c r="S103" s="2">
        <v>9</v>
      </c>
      <c r="T103" s="2">
        <v>9</v>
      </c>
      <c r="U103" s="2">
        <v>9</v>
      </c>
      <c r="V103" s="2">
        <v>9</v>
      </c>
      <c r="W103" s="2">
        <v>9</v>
      </c>
      <c r="X103" s="2">
        <v>9</v>
      </c>
      <c r="Y103" s="2">
        <v>9</v>
      </c>
      <c r="Z103" s="2">
        <v>9</v>
      </c>
      <c r="AA103" s="2">
        <v>9</v>
      </c>
      <c r="AB103" s="2">
        <v>9</v>
      </c>
      <c r="AC103" s="2">
        <v>9</v>
      </c>
      <c r="AD103" s="4">
        <v>9</v>
      </c>
      <c r="AE103" s="2">
        <v>9</v>
      </c>
      <c r="AF103" s="2">
        <v>9</v>
      </c>
      <c r="AG103" s="2">
        <v>9</v>
      </c>
      <c r="AH103" s="2">
        <v>9</v>
      </c>
      <c r="AI103" s="2">
        <v>9</v>
      </c>
      <c r="AJ103" s="2">
        <v>9</v>
      </c>
      <c r="AK103" s="2">
        <v>9</v>
      </c>
      <c r="AL103" s="2">
        <v>9</v>
      </c>
      <c r="AM103" s="2">
        <v>9</v>
      </c>
      <c r="AN103" s="2">
        <v>9</v>
      </c>
      <c r="AO103" s="2">
        <v>9</v>
      </c>
      <c r="AP103" s="2">
        <v>9</v>
      </c>
      <c r="AQ103" s="2">
        <v>9</v>
      </c>
      <c r="AR103" s="2">
        <v>9</v>
      </c>
      <c r="AS103" s="2">
        <v>9</v>
      </c>
      <c r="AT103" s="2">
        <v>9</v>
      </c>
      <c r="AU103" s="2">
        <v>9</v>
      </c>
      <c r="AV103" s="2">
        <v>9</v>
      </c>
      <c r="AW103" s="2">
        <v>9</v>
      </c>
      <c r="AX103" s="2">
        <v>9</v>
      </c>
      <c r="AY103" s="2">
        <v>9</v>
      </c>
      <c r="AZ103" s="2">
        <v>9</v>
      </c>
      <c r="BA103" s="2">
        <v>9</v>
      </c>
      <c r="BB103" s="2">
        <v>9</v>
      </c>
      <c r="BC103" s="2">
        <v>9</v>
      </c>
      <c r="BD103" s="2">
        <v>9</v>
      </c>
      <c r="BE103" s="2">
        <v>9</v>
      </c>
      <c r="BF103" s="2">
        <v>9</v>
      </c>
      <c r="BG103" s="2">
        <v>9</v>
      </c>
      <c r="BH103" s="2">
        <v>9</v>
      </c>
      <c r="BI103" s="2">
        <v>9</v>
      </c>
      <c r="BJ103" s="2">
        <v>9</v>
      </c>
      <c r="BK103" s="2">
        <v>9</v>
      </c>
      <c r="BL103" s="4">
        <v>9</v>
      </c>
      <c r="BM103" s="2">
        <v>9</v>
      </c>
      <c r="BN103" s="2">
        <v>9</v>
      </c>
      <c r="BO103" s="2">
        <v>9</v>
      </c>
      <c r="BP103" s="2">
        <v>9</v>
      </c>
      <c r="BQ103" s="2">
        <v>9</v>
      </c>
      <c r="BR103" s="2">
        <v>9</v>
      </c>
      <c r="BS103" s="2">
        <v>9</v>
      </c>
      <c r="BT103" s="4">
        <v>9</v>
      </c>
      <c r="BU103" s="2">
        <v>9</v>
      </c>
      <c r="BV103" s="2">
        <v>9</v>
      </c>
      <c r="BW103" s="2">
        <v>9</v>
      </c>
      <c r="BX103" s="2">
        <v>9</v>
      </c>
      <c r="BY103" s="2">
        <v>9</v>
      </c>
      <c r="BZ103" s="2">
        <v>9</v>
      </c>
      <c r="CA103" s="3">
        <v>9</v>
      </c>
      <c r="CB103" s="2">
        <v>9</v>
      </c>
      <c r="CC103" s="2">
        <v>9</v>
      </c>
      <c r="CD103" s="2">
        <v>9</v>
      </c>
      <c r="CE103" s="3">
        <v>9</v>
      </c>
      <c r="CF103" s="5">
        <v>9</v>
      </c>
      <c r="CG103" s="5">
        <v>9</v>
      </c>
      <c r="CH103" s="5">
        <v>25</v>
      </c>
      <c r="CI103" s="3">
        <v>25</v>
      </c>
      <c r="CJ103" s="3">
        <v>25</v>
      </c>
      <c r="CK103" s="2">
        <v>25</v>
      </c>
      <c r="CL103" s="3">
        <v>25</v>
      </c>
      <c r="CM103" s="2">
        <v>9</v>
      </c>
      <c r="CN103" s="2">
        <v>9</v>
      </c>
      <c r="CO103" s="2">
        <v>9</v>
      </c>
      <c r="CP103" s="2">
        <v>9</v>
      </c>
      <c r="CQ103" s="2">
        <v>9</v>
      </c>
      <c r="CR103" s="2">
        <v>9</v>
      </c>
      <c r="CS103" s="2">
        <v>9</v>
      </c>
      <c r="CT103" s="2">
        <v>9</v>
      </c>
      <c r="CU103" s="2">
        <v>9</v>
      </c>
      <c r="CV103" s="2">
        <v>9</v>
      </c>
      <c r="CW103" s="3">
        <v>9</v>
      </c>
      <c r="CX103" s="4">
        <v>9</v>
      </c>
      <c r="CY103" s="4">
        <v>9</v>
      </c>
      <c r="CZ103" s="4">
        <v>9</v>
      </c>
      <c r="DA103" s="4">
        <v>9</v>
      </c>
      <c r="DB103" s="4">
        <v>9</v>
      </c>
      <c r="DC103" s="4">
        <v>9</v>
      </c>
      <c r="DD103" s="4">
        <v>9</v>
      </c>
      <c r="DE103" s="4">
        <v>9</v>
      </c>
      <c r="DF103" s="70">
        <v>9</v>
      </c>
      <c r="DG103" s="70">
        <v>9</v>
      </c>
      <c r="DH103" s="70">
        <v>9</v>
      </c>
      <c r="DI103" s="70">
        <v>9</v>
      </c>
      <c r="DJ103" s="70">
        <v>9</v>
      </c>
      <c r="DK103" s="70">
        <v>9</v>
      </c>
    </row>
    <row r="104" spans="1:115" x14ac:dyDescent="0.35">
      <c r="A104" s="2" t="s">
        <v>457</v>
      </c>
      <c r="B104" s="102">
        <f t="shared" ref="B104:BM104" si="134">(B74+B102+B103*10^-7*B50*(B73^2))*B77/B43</f>
        <v>9.2881002116974827</v>
      </c>
      <c r="C104" s="102">
        <f t="shared" si="134"/>
        <v>8.5174671782307456</v>
      </c>
      <c r="D104" s="102">
        <f t="shared" si="134"/>
        <v>9.8531698654502975</v>
      </c>
      <c r="E104" s="102">
        <f t="shared" si="134"/>
        <v>13.47802420171223</v>
      </c>
      <c r="F104" s="102">
        <f t="shared" si="134"/>
        <v>12.435065644875786</v>
      </c>
      <c r="G104" s="102">
        <f t="shared" si="134"/>
        <v>13.299338603018636</v>
      </c>
      <c r="H104" s="102">
        <f t="shared" si="134"/>
        <v>12.880759516134608</v>
      </c>
      <c r="I104" s="102">
        <f t="shared" si="134"/>
        <v>14.05479089885381</v>
      </c>
      <c r="J104" s="104">
        <f t="shared" si="134"/>
        <v>13.233896501227635</v>
      </c>
      <c r="K104" s="102">
        <f t="shared" si="134"/>
        <v>16.8168166646233</v>
      </c>
      <c r="L104" s="102">
        <f t="shared" si="134"/>
        <v>18.640425346918597</v>
      </c>
      <c r="M104" s="102">
        <f t="shared" si="134"/>
        <v>18.170530087544726</v>
      </c>
      <c r="N104" s="102">
        <f t="shared" si="134"/>
        <v>19.716605648920272</v>
      </c>
      <c r="O104" s="102">
        <f>(O74+O102+O103*10^-7*O50*(O73^2))*O77/O43</f>
        <v>18.409146963813971</v>
      </c>
      <c r="P104" s="102">
        <f t="shared" si="134"/>
        <v>16.422977382269814</v>
      </c>
      <c r="Q104" s="102">
        <f t="shared" si="134"/>
        <v>18.412069514530561</v>
      </c>
      <c r="R104" s="102">
        <f t="shared" si="134"/>
        <v>19.354269985600993</v>
      </c>
      <c r="S104" s="102">
        <f t="shared" si="134"/>
        <v>18.247395199722728</v>
      </c>
      <c r="T104" s="102">
        <f t="shared" si="134"/>
        <v>18.375385063264343</v>
      </c>
      <c r="U104" s="102">
        <f t="shared" si="134"/>
        <v>20.771521428328704</v>
      </c>
      <c r="V104" s="102">
        <f t="shared" si="134"/>
        <v>19.361093227287093</v>
      </c>
      <c r="W104" s="102">
        <f t="shared" si="134"/>
        <v>18.351770943827674</v>
      </c>
      <c r="X104" s="102">
        <f t="shared" si="134"/>
        <v>19.169245225584014</v>
      </c>
      <c r="Y104" s="102">
        <f t="shared" si="134"/>
        <v>24.88525564921963</v>
      </c>
      <c r="Z104" s="102">
        <f t="shared" si="134"/>
        <v>25.847346855697616</v>
      </c>
      <c r="AA104" s="102">
        <f t="shared" si="134"/>
        <v>29.491041665041362</v>
      </c>
      <c r="AB104" s="102">
        <f t="shared" si="134"/>
        <v>28.779859845758146</v>
      </c>
      <c r="AC104" s="102">
        <f t="shared" si="134"/>
        <v>33.837894586166776</v>
      </c>
      <c r="AD104" s="104">
        <f t="shared" si="134"/>
        <v>38.180609793247314</v>
      </c>
      <c r="AE104" s="102">
        <f t="shared" si="134"/>
        <v>14.294219992889985</v>
      </c>
      <c r="AF104" s="102">
        <f t="shared" si="134"/>
        <v>14.342969166148308</v>
      </c>
      <c r="AG104" s="102">
        <f t="shared" si="134"/>
        <v>12.736773515964515</v>
      </c>
      <c r="AH104" s="102">
        <f t="shared" si="134"/>
        <v>13.899716806783299</v>
      </c>
      <c r="AI104" s="102">
        <f t="shared" si="134"/>
        <v>13.903763223018396</v>
      </c>
      <c r="AJ104" s="102">
        <f t="shared" si="134"/>
        <v>14.424594782893097</v>
      </c>
      <c r="AK104" s="102">
        <f t="shared" si="134"/>
        <v>16.494851812092836</v>
      </c>
      <c r="AL104" s="102">
        <f t="shared" si="134"/>
        <v>16.786417104023034</v>
      </c>
      <c r="AM104" s="102">
        <f t="shared" si="134"/>
        <v>15.50043627368199</v>
      </c>
      <c r="AN104" s="102">
        <f t="shared" si="134"/>
        <v>15.982673316505076</v>
      </c>
      <c r="AO104" s="102">
        <f t="shared" si="134"/>
        <v>16.797825578761955</v>
      </c>
      <c r="AP104" s="102">
        <f t="shared" si="134"/>
        <v>15.134192851247072</v>
      </c>
      <c r="AQ104" s="102">
        <f t="shared" si="134"/>
        <v>15.638570642423826</v>
      </c>
      <c r="AR104" s="102">
        <f t="shared" si="134"/>
        <v>16.765893873916529</v>
      </c>
      <c r="AS104" s="102">
        <f t="shared" si="134"/>
        <v>15.314833400052118</v>
      </c>
      <c r="AT104" s="102">
        <f t="shared" si="134"/>
        <v>14.277977574584559</v>
      </c>
      <c r="AU104" s="102">
        <f t="shared" si="134"/>
        <v>14.644964522786184</v>
      </c>
      <c r="AV104" s="102">
        <f t="shared" si="134"/>
        <v>17.80675778286578</v>
      </c>
      <c r="AW104" s="102">
        <f t="shared" si="134"/>
        <v>18.208551948303384</v>
      </c>
      <c r="AX104" s="102">
        <f t="shared" si="134"/>
        <v>18.208551948303384</v>
      </c>
      <c r="AY104" s="102">
        <f t="shared" si="134"/>
        <v>18.820526041914668</v>
      </c>
      <c r="AZ104" s="102">
        <f t="shared" si="134"/>
        <v>18.820526041914668</v>
      </c>
      <c r="BA104" s="102">
        <f t="shared" si="134"/>
        <v>19.112689894886564</v>
      </c>
      <c r="BB104" s="102">
        <f t="shared" si="134"/>
        <v>18.90567799503383</v>
      </c>
      <c r="BC104" s="102">
        <f t="shared" si="134"/>
        <v>17.483199570740393</v>
      </c>
      <c r="BD104" s="102">
        <f t="shared" si="134"/>
        <v>19.068597356817801</v>
      </c>
      <c r="BE104" s="102">
        <f t="shared" si="134"/>
        <v>17.532740569003874</v>
      </c>
      <c r="BF104" s="102">
        <f t="shared" si="134"/>
        <v>17.603866274117568</v>
      </c>
      <c r="BG104" s="102">
        <f t="shared" si="134"/>
        <v>19.397323161299891</v>
      </c>
      <c r="BH104" s="102">
        <f t="shared" si="134"/>
        <v>18.044516606104409</v>
      </c>
      <c r="BI104" s="102">
        <f t="shared" si="134"/>
        <v>19.49084129688131</v>
      </c>
      <c r="BJ104" s="102">
        <f t="shared" si="134"/>
        <v>19.714966558633563</v>
      </c>
      <c r="BK104" s="102">
        <f t="shared" si="134"/>
        <v>20.459551108519761</v>
      </c>
      <c r="BL104" s="104">
        <f t="shared" si="134"/>
        <v>41.01474417696312</v>
      </c>
      <c r="BM104" s="102">
        <f t="shared" si="134"/>
        <v>55.542862882087903</v>
      </c>
      <c r="BN104" s="102">
        <f t="shared" ref="BN104:DK104" si="135">(BN74+BN102+BN103*10^-7*BN50*(BN73^2))*BN77/BN43</f>
        <v>42.964266070155247</v>
      </c>
      <c r="BO104" s="102">
        <f t="shared" si="135"/>
        <v>51.433142557941984</v>
      </c>
      <c r="BP104" s="102">
        <f t="shared" si="135"/>
        <v>52.65328353822548</v>
      </c>
      <c r="BQ104" s="102">
        <f t="shared" si="135"/>
        <v>53.452141454665032</v>
      </c>
      <c r="BR104" s="102">
        <f t="shared" si="135"/>
        <v>74.333142651071043</v>
      </c>
      <c r="BS104" s="102">
        <f t="shared" si="135"/>
        <v>62.075109721739807</v>
      </c>
      <c r="BT104" s="104">
        <f t="shared" si="135"/>
        <v>40.631664978497774</v>
      </c>
      <c r="BU104" s="102">
        <f t="shared" si="135"/>
        <v>19.392624568091378</v>
      </c>
      <c r="BV104" s="102">
        <f t="shared" si="135"/>
        <v>19.625763971667006</v>
      </c>
      <c r="BW104" s="102">
        <f t="shared" si="135"/>
        <v>19.509819088476789</v>
      </c>
      <c r="BX104" s="102">
        <f t="shared" si="135"/>
        <v>21.132545919442911</v>
      </c>
      <c r="BY104" s="102">
        <f t="shared" si="135"/>
        <v>21.510981155087759</v>
      </c>
      <c r="BZ104" s="102">
        <f t="shared" si="135"/>
        <v>21.671124371617825</v>
      </c>
      <c r="CA104" s="103">
        <f t="shared" si="135"/>
        <v>21.513139110982326</v>
      </c>
      <c r="CB104" s="102">
        <f t="shared" si="135"/>
        <v>21.467130729003994</v>
      </c>
      <c r="CC104" s="102">
        <f t="shared" si="135"/>
        <v>21.740831717508588</v>
      </c>
      <c r="CD104" s="102">
        <f t="shared" si="135"/>
        <v>22.764135143579647</v>
      </c>
      <c r="CE104" s="103">
        <f t="shared" si="135"/>
        <v>22.499237351712932</v>
      </c>
      <c r="CF104" s="105">
        <f t="shared" si="135"/>
        <v>23.505580947570721</v>
      </c>
      <c r="CG104" s="105">
        <f t="shared" si="135"/>
        <v>27.084442070544384</v>
      </c>
      <c r="CH104" s="105">
        <f t="shared" si="135"/>
        <v>10.186005809039127</v>
      </c>
      <c r="CI104" s="103">
        <f t="shared" si="135"/>
        <v>8.9517795806652511</v>
      </c>
      <c r="CJ104" s="103">
        <f t="shared" si="135"/>
        <v>15.094824404869556</v>
      </c>
      <c r="CK104" s="102">
        <f t="shared" si="135"/>
        <v>16.867545232491711</v>
      </c>
      <c r="CL104" s="103">
        <f t="shared" si="135"/>
        <v>15.131720733888994</v>
      </c>
      <c r="CM104" s="102">
        <f t="shared" si="135"/>
        <v>12.067946285720829</v>
      </c>
      <c r="CN104" s="102">
        <f t="shared" si="135"/>
        <v>12.061046280807963</v>
      </c>
      <c r="CO104" s="102">
        <f t="shared" si="135"/>
        <v>13.347677897726591</v>
      </c>
      <c r="CP104" s="102">
        <f>(CP74+CP102+CP103*10^-7*CP50*(CP73^2))*CP77/CP43</f>
        <v>27.077959777175515</v>
      </c>
      <c r="CQ104" s="102">
        <f>(CQ74+CQ102+CQ103*10^-7*CQ50*(CQ73^2))*CQ77/CQ43</f>
        <v>14.650478377503022</v>
      </c>
      <c r="CR104" s="102">
        <f t="shared" si="135"/>
        <v>13.168168903046114</v>
      </c>
      <c r="CS104" s="102">
        <f>(CS74+CS102+CS103*10^-7*CS50*(CS73^2))*CS77/CS43</f>
        <v>16.880394911387626</v>
      </c>
      <c r="CT104" s="102">
        <f>(CT74+CT102+CT103*10^-7*CT50*(CT73^2))*CT77/CT43</f>
        <v>26.275057149018419</v>
      </c>
      <c r="CU104" s="102">
        <f t="shared" si="135"/>
        <v>12.490949984001944</v>
      </c>
      <c r="CV104" s="102">
        <f t="shared" si="135"/>
        <v>17.368441520157663</v>
      </c>
      <c r="CW104" s="103">
        <f t="shared" si="135"/>
        <v>14.968198850985965</v>
      </c>
      <c r="CX104" s="104">
        <f t="shared" si="135"/>
        <v>14.548454510900362</v>
      </c>
      <c r="CY104" s="104">
        <f t="shared" si="135"/>
        <v>18.066655144722592</v>
      </c>
      <c r="CZ104" s="104">
        <f t="shared" si="135"/>
        <v>20.810059997661394</v>
      </c>
      <c r="DA104" s="104">
        <f t="shared" si="135"/>
        <v>20.83256754975076</v>
      </c>
      <c r="DB104" s="104">
        <f t="shared" si="135"/>
        <v>19.307491299000073</v>
      </c>
      <c r="DC104" s="104">
        <f t="shared" si="135"/>
        <v>21.190701561725422</v>
      </c>
      <c r="DD104" s="104">
        <f t="shared" si="135"/>
        <v>20.488585872562563</v>
      </c>
      <c r="DE104" s="104">
        <f t="shared" si="135"/>
        <v>18.477625833480047</v>
      </c>
      <c r="DF104" s="104">
        <f t="shared" si="135"/>
        <v>26.036535332406057</v>
      </c>
      <c r="DG104" s="104">
        <f t="shared" si="135"/>
        <v>25.063597328960945</v>
      </c>
      <c r="DH104" s="104">
        <f t="shared" si="135"/>
        <v>26.115439212053577</v>
      </c>
      <c r="DI104" s="104">
        <f t="shared" si="135"/>
        <v>16.916005209851782</v>
      </c>
      <c r="DJ104" s="104">
        <f t="shared" si="135"/>
        <v>25.995762511290398</v>
      </c>
      <c r="DK104" s="104">
        <f t="shared" si="135"/>
        <v>20.83357479860128</v>
      </c>
    </row>
    <row r="105" spans="1:115" ht="15" thickBot="1" x14ac:dyDescent="0.4">
      <c r="A105" s="46" t="s">
        <v>458</v>
      </c>
      <c r="B105" s="114">
        <f t="shared" ref="B105:BM105" si="136">B79*100/B104</f>
        <v>82.34649278754776</v>
      </c>
      <c r="C105" s="114">
        <f t="shared" si="136"/>
        <v>77.565050431554624</v>
      </c>
      <c r="D105" s="114">
        <f t="shared" si="136"/>
        <v>80.646168468437438</v>
      </c>
      <c r="E105" s="114">
        <f t="shared" si="136"/>
        <v>77.431468253069724</v>
      </c>
      <c r="F105" s="114">
        <f t="shared" si="136"/>
        <v>75.156106719922789</v>
      </c>
      <c r="G105" s="114">
        <f t="shared" si="136"/>
        <v>67.219089983008033</v>
      </c>
      <c r="H105" s="114">
        <f t="shared" si="136"/>
        <v>81.675504697712014</v>
      </c>
      <c r="I105" s="114">
        <f t="shared" si="136"/>
        <v>83.426827878145659</v>
      </c>
      <c r="J105" s="115">
        <f t="shared" si="136"/>
        <v>83.978292310119912</v>
      </c>
      <c r="K105" s="114">
        <f t="shared" si="136"/>
        <v>85.70922461637214</v>
      </c>
      <c r="L105" s="114">
        <f t="shared" si="136"/>
        <v>80.544854894628514</v>
      </c>
      <c r="M105" s="114">
        <f t="shared" si="136"/>
        <v>82.413527347680926</v>
      </c>
      <c r="N105" s="114">
        <f t="shared" si="136"/>
        <v>77.526836497379804</v>
      </c>
      <c r="O105" s="114">
        <f>O79*100/O104</f>
        <v>86.367860871837536</v>
      </c>
      <c r="P105" s="114">
        <f t="shared" si="136"/>
        <v>83.837090703018745</v>
      </c>
      <c r="Q105" s="114">
        <f t="shared" si="136"/>
        <v>86.36786087183755</v>
      </c>
      <c r="R105" s="114">
        <f t="shared" si="136"/>
        <v>84.6459817928734</v>
      </c>
      <c r="S105" s="114">
        <f t="shared" si="136"/>
        <v>83.584839220626748</v>
      </c>
      <c r="T105" s="114">
        <f t="shared" si="136"/>
        <v>83.825482329407748</v>
      </c>
      <c r="U105" s="114">
        <f t="shared" si="136"/>
        <v>86.21956588521661</v>
      </c>
      <c r="V105" s="114">
        <f t="shared" si="136"/>
        <v>85.798606125836628</v>
      </c>
      <c r="W105" s="114">
        <f t="shared" si="136"/>
        <v>90.356530622949521</v>
      </c>
      <c r="X105" s="114">
        <f t="shared" si="136"/>
        <v>84.303125420386607</v>
      </c>
      <c r="Y105" s="114">
        <f t="shared" si="136"/>
        <v>84.433665894102603</v>
      </c>
      <c r="Z105" s="114">
        <f t="shared" si="136"/>
        <v>88.304869048029829</v>
      </c>
      <c r="AA105" s="114">
        <f t="shared" si="136"/>
        <v>88.58090184808205</v>
      </c>
      <c r="AB105" s="114">
        <f t="shared" si="136"/>
        <v>92.25931622465724</v>
      </c>
      <c r="AC105" s="114">
        <f t="shared" si="136"/>
        <v>86.719950040179512</v>
      </c>
      <c r="AD105" s="115">
        <f t="shared" si="136"/>
        <v>85.312053715295903</v>
      </c>
      <c r="AE105" s="114">
        <f t="shared" si="136"/>
        <v>78.863101229346469</v>
      </c>
      <c r="AF105" s="114">
        <f t="shared" si="136"/>
        <v>77.216764763061192</v>
      </c>
      <c r="AG105" s="114">
        <f t="shared" si="136"/>
        <v>76.331542575428514</v>
      </c>
      <c r="AH105" s="114">
        <f t="shared" si="136"/>
        <v>76.730690607246501</v>
      </c>
      <c r="AI105" s="114">
        <f t="shared" si="136"/>
        <v>76.212619094619569</v>
      </c>
      <c r="AJ105" s="114">
        <f t="shared" si="136"/>
        <v>80.58866186809334</v>
      </c>
      <c r="AK105" s="114">
        <f t="shared" si="136"/>
        <v>76.825998540944525</v>
      </c>
      <c r="AL105" s="114">
        <f t="shared" si="136"/>
        <v>77.45042037905317</v>
      </c>
      <c r="AM105" s="114">
        <f t="shared" si="136"/>
        <v>78.317048958883689</v>
      </c>
      <c r="AN105" s="114">
        <f t="shared" si="136"/>
        <v>79.36087863031338</v>
      </c>
      <c r="AO105" s="114">
        <f t="shared" si="136"/>
        <v>76.730613384256145</v>
      </c>
      <c r="AP105" s="114">
        <f t="shared" si="136"/>
        <v>71.885955343963928</v>
      </c>
      <c r="AQ105" s="114">
        <f t="shared" si="136"/>
        <v>80.21327421725843</v>
      </c>
      <c r="AR105" s="114">
        <f t="shared" si="136"/>
        <v>72.002038550143055</v>
      </c>
      <c r="AS105" s="114">
        <f t="shared" si="136"/>
        <v>80.350093959164994</v>
      </c>
      <c r="AT105" s="114">
        <f t="shared" si="136"/>
        <v>81.084645601263503</v>
      </c>
      <c r="AU105" s="114">
        <f t="shared" si="136"/>
        <v>80.147394351424936</v>
      </c>
      <c r="AV105" s="114">
        <f t="shared" si="136"/>
        <v>75.065897643900016</v>
      </c>
      <c r="AW105" s="114">
        <f t="shared" si="136"/>
        <v>72.259689018645403</v>
      </c>
      <c r="AX105" s="114">
        <f t="shared" si="136"/>
        <v>72.259689018645403</v>
      </c>
      <c r="AY105" s="114">
        <f t="shared" si="136"/>
        <v>73.161701620817183</v>
      </c>
      <c r="AZ105" s="114">
        <f t="shared" si="136"/>
        <v>73.161701620817183</v>
      </c>
      <c r="BA105" s="114">
        <f t="shared" si="136"/>
        <v>71.848084640429548</v>
      </c>
      <c r="BB105" s="114">
        <f t="shared" si="136"/>
        <v>71.848084640429562</v>
      </c>
      <c r="BC105" s="114">
        <f t="shared" si="136"/>
        <v>69.84909153805981</v>
      </c>
      <c r="BD105" s="114">
        <f t="shared" si="136"/>
        <v>70.294021627705391</v>
      </c>
      <c r="BE105" s="114">
        <f t="shared" si="136"/>
        <v>69.934286781660006</v>
      </c>
      <c r="BF105" s="114">
        <f t="shared" si="136"/>
        <v>68.117420122132842</v>
      </c>
      <c r="BG105" s="114">
        <f t="shared" si="136"/>
        <v>68.947231060282803</v>
      </c>
      <c r="BH105" s="114">
        <f t="shared" si="136"/>
        <v>66.980929476289987</v>
      </c>
      <c r="BI105" s="114">
        <f t="shared" si="136"/>
        <v>69.033090345361813</v>
      </c>
      <c r="BJ105" s="114">
        <f t="shared" si="136"/>
        <v>67.08832889831487</v>
      </c>
      <c r="BK105" s="114">
        <f t="shared" si="136"/>
        <v>66.742520317094247</v>
      </c>
      <c r="BL105" s="115">
        <f t="shared" si="136"/>
        <v>88.726812929936486</v>
      </c>
      <c r="BM105" s="114">
        <f t="shared" si="136"/>
        <v>89.529992351638228</v>
      </c>
      <c r="BN105" s="114">
        <f t="shared" ref="BN105:DK105" si="137">BN79*100/BN104</f>
        <v>89.238338600205168</v>
      </c>
      <c r="BO105" s="114">
        <f t="shared" si="137"/>
        <v>90.649292347165883</v>
      </c>
      <c r="BP105" s="114">
        <f t="shared" si="137"/>
        <v>90.548421069249343</v>
      </c>
      <c r="BQ105" s="114">
        <f t="shared" si="137"/>
        <v>90.540650969250279</v>
      </c>
      <c r="BR105" s="114">
        <f t="shared" si="137"/>
        <v>91.986184416407568</v>
      </c>
      <c r="BS105" s="114">
        <f t="shared" si="137"/>
        <v>89.98606918481255</v>
      </c>
      <c r="BT105" s="115">
        <f t="shared" si="137"/>
        <v>84.834790152958746</v>
      </c>
      <c r="BU105" s="114">
        <f t="shared" si="137"/>
        <v>66.263445005819506</v>
      </c>
      <c r="BV105" s="114">
        <f t="shared" si="137"/>
        <v>71.408200746576682</v>
      </c>
      <c r="BW105" s="114">
        <f t="shared" si="137"/>
        <v>68.245572608310439</v>
      </c>
      <c r="BX105" s="114">
        <f t="shared" si="137"/>
        <v>64.836228934925344</v>
      </c>
      <c r="BY105" s="114">
        <f t="shared" si="137"/>
        <v>67.382021016745753</v>
      </c>
      <c r="BZ105" s="114">
        <f t="shared" si="137"/>
        <v>60.315905629643261</v>
      </c>
      <c r="CA105" s="114">
        <f t="shared" si="137"/>
        <v>62.759345294637086</v>
      </c>
      <c r="CB105" s="114">
        <f t="shared" si="137"/>
        <v>61.884157799414794</v>
      </c>
      <c r="CC105" s="114">
        <f t="shared" si="137"/>
        <v>58.981588757112114</v>
      </c>
      <c r="CD105" s="114">
        <f t="shared" si="137"/>
        <v>54.401054208913855</v>
      </c>
      <c r="CE105" s="114">
        <f t="shared" si="137"/>
        <v>56.542480885304379</v>
      </c>
      <c r="CF105" s="116">
        <f t="shared" si="137"/>
        <v>57.723040727272405</v>
      </c>
      <c r="CG105" s="116">
        <f t="shared" si="137"/>
        <v>53.775888690164749</v>
      </c>
      <c r="CH105" s="116">
        <f t="shared" si="137"/>
        <v>79.726336056418276</v>
      </c>
      <c r="CI105" s="114">
        <f t="shared" si="137"/>
        <v>78.422296006046196</v>
      </c>
      <c r="CJ105" s="114">
        <f t="shared" si="137"/>
        <v>70.111211221470796</v>
      </c>
      <c r="CK105" s="114">
        <f t="shared" si="137"/>
        <v>73.890445773755047</v>
      </c>
      <c r="CL105" s="114">
        <f t="shared" si="137"/>
        <v>77.858483053021331</v>
      </c>
      <c r="CM105" s="114">
        <f t="shared" si="137"/>
        <v>85.830316879521789</v>
      </c>
      <c r="CN105" s="114">
        <f t="shared" si="137"/>
        <v>86.95223444100067</v>
      </c>
      <c r="CO105" s="114">
        <f t="shared" si="137"/>
        <v>78.152691321123811</v>
      </c>
      <c r="CP105" s="114">
        <f>CP79*100/CP104</f>
        <v>84.740705935069542</v>
      </c>
      <c r="CQ105" s="114">
        <f>CQ79*100/CQ104</f>
        <v>81.611785248158967</v>
      </c>
      <c r="CR105" s="114">
        <f t="shared" si="137"/>
        <v>78.374003250572144</v>
      </c>
      <c r="CS105" s="114">
        <f>CS79*100/CS104</f>
        <v>78.916607576136144</v>
      </c>
      <c r="CT105" s="114">
        <f>CT79*100/CT104</f>
        <v>88.297016517544307</v>
      </c>
      <c r="CU105" s="114">
        <f t="shared" si="137"/>
        <v>81.405761433148868</v>
      </c>
      <c r="CV105" s="114">
        <f t="shared" si="137"/>
        <v>79.139253010682381</v>
      </c>
      <c r="CW105" s="114">
        <f t="shared" si="137"/>
        <v>74.350874418207766</v>
      </c>
      <c r="CX105" s="115">
        <f t="shared" si="137"/>
        <v>74.820184177763892</v>
      </c>
      <c r="CY105" s="115">
        <f t="shared" si="137"/>
        <v>67.04233983316351</v>
      </c>
      <c r="CZ105" s="115">
        <f t="shared" si="137"/>
        <v>71.46112420556986</v>
      </c>
      <c r="DA105" s="115">
        <f t="shared" si="137"/>
        <v>64.114325975323297</v>
      </c>
      <c r="DB105" s="115">
        <f t="shared" si="137"/>
        <v>84.435568121884742</v>
      </c>
      <c r="DC105" s="115">
        <f t="shared" si="137"/>
        <v>64.674636618524616</v>
      </c>
      <c r="DD105" s="115">
        <f t="shared" si="137"/>
        <v>76.887640533029824</v>
      </c>
      <c r="DE105" s="115">
        <f t="shared" si="137"/>
        <v>75.953835509988721</v>
      </c>
      <c r="DF105" s="115">
        <f t="shared" si="137"/>
        <v>54.89753768643795</v>
      </c>
      <c r="DG105" s="115">
        <f t="shared" si="137"/>
        <v>63.453091348261175</v>
      </c>
      <c r="DH105" s="157">
        <f t="shared" si="137"/>
        <v>54.474528828711577</v>
      </c>
      <c r="DI105" s="158">
        <f t="shared" si="137"/>
        <v>90.247021951919692</v>
      </c>
      <c r="DJ105" s="158">
        <f t="shared" si="137"/>
        <v>56.6165739365794</v>
      </c>
      <c r="DK105" s="158">
        <f t="shared" si="137"/>
        <v>60.259033504323078</v>
      </c>
    </row>
    <row r="106" spans="1:115" x14ac:dyDescent="0.35">
      <c r="A106" s="2" t="s">
        <v>459</v>
      </c>
      <c r="B106" s="102">
        <f t="shared" ref="B106:BM106" si="138">B104/B45</f>
        <v>9.2881002116974827</v>
      </c>
      <c r="C106" s="102">
        <f t="shared" si="138"/>
        <v>8.5174671782307456</v>
      </c>
      <c r="D106" s="102">
        <f t="shared" si="138"/>
        <v>9.8531698654502975</v>
      </c>
      <c r="E106" s="102">
        <f t="shared" si="138"/>
        <v>13.47802420171223</v>
      </c>
      <c r="F106" s="102">
        <f t="shared" si="138"/>
        <v>12.435065644875786</v>
      </c>
      <c r="G106" s="102">
        <f t="shared" si="138"/>
        <v>13.299338603018636</v>
      </c>
      <c r="H106" s="102">
        <f t="shared" si="138"/>
        <v>12.880759516134608</v>
      </c>
      <c r="I106" s="102">
        <f t="shared" si="138"/>
        <v>14.05479089885381</v>
      </c>
      <c r="J106" s="104">
        <f t="shared" si="138"/>
        <v>13.233896501227635</v>
      </c>
      <c r="K106" s="102">
        <f t="shared" si="138"/>
        <v>11.760011653582728</v>
      </c>
      <c r="L106" s="102">
        <f t="shared" si="138"/>
        <v>12.944739824249027</v>
      </c>
      <c r="M106" s="102">
        <f>M104/M45</f>
        <v>11.954296110226794</v>
      </c>
      <c r="N106" s="102">
        <f t="shared" si="138"/>
        <v>13.692087256194634</v>
      </c>
      <c r="O106" s="102">
        <f>O104/O45</f>
        <v>12.111280897246033</v>
      </c>
      <c r="P106" s="102">
        <f t="shared" si="138"/>
        <v>10.804590383072245</v>
      </c>
      <c r="Q106" s="102">
        <f t="shared" si="138"/>
        <v>12.113203627980631</v>
      </c>
      <c r="R106" s="102">
        <f t="shared" si="138"/>
        <v>12.733072358948021</v>
      </c>
      <c r="S106" s="102">
        <f t="shared" si="138"/>
        <v>12.004865262975478</v>
      </c>
      <c r="T106" s="102">
        <f t="shared" si="138"/>
        <v>11.779092989272014</v>
      </c>
      <c r="U106" s="102">
        <f t="shared" si="138"/>
        <v>13.400981566663679</v>
      </c>
      <c r="V106" s="102">
        <f t="shared" si="138"/>
        <v>11.063481844164054</v>
      </c>
      <c r="W106" s="102">
        <f t="shared" si="138"/>
        <v>10.859036061436493</v>
      </c>
      <c r="X106" s="102">
        <f t="shared" si="138"/>
        <v>10.83008204835255</v>
      </c>
      <c r="Y106" s="102">
        <f t="shared" si="138"/>
        <v>12.827451365577129</v>
      </c>
      <c r="Z106" s="102">
        <f t="shared" si="138"/>
        <v>11.287051028688914</v>
      </c>
      <c r="AA106" s="102">
        <f t="shared" si="138"/>
        <v>12.136231137877102</v>
      </c>
      <c r="AB106" s="102">
        <f t="shared" si="138"/>
        <v>13.575405587621766</v>
      </c>
      <c r="AC106" s="102">
        <f t="shared" si="138"/>
        <v>13.269762582810502</v>
      </c>
      <c r="AD106" s="104">
        <f t="shared" si="138"/>
        <v>13.349863564072487</v>
      </c>
      <c r="AE106" s="102">
        <f t="shared" si="138"/>
        <v>14.294219992889985</v>
      </c>
      <c r="AF106" s="102">
        <f t="shared" si="138"/>
        <v>14.342969166148308</v>
      </c>
      <c r="AG106" s="102">
        <f t="shared" si="138"/>
        <v>12.736773515964515</v>
      </c>
      <c r="AH106" s="102">
        <f t="shared" si="138"/>
        <v>13.899716806783299</v>
      </c>
      <c r="AI106" s="102">
        <f t="shared" si="138"/>
        <v>13.903763223018396</v>
      </c>
      <c r="AJ106" s="102">
        <f t="shared" si="138"/>
        <v>14.424594782893097</v>
      </c>
      <c r="AK106" s="102">
        <f t="shared" si="138"/>
        <v>16.494851812092836</v>
      </c>
      <c r="AL106" s="102">
        <f t="shared" si="138"/>
        <v>16.786417104023034</v>
      </c>
      <c r="AM106" s="102">
        <f t="shared" si="138"/>
        <v>15.50043627368199</v>
      </c>
      <c r="AN106" s="102">
        <f t="shared" si="138"/>
        <v>15.982673316505076</v>
      </c>
      <c r="AO106" s="102">
        <f t="shared" si="138"/>
        <v>16.797825578761955</v>
      </c>
      <c r="AP106" s="102">
        <f t="shared" si="138"/>
        <v>15.134192851247072</v>
      </c>
      <c r="AQ106" s="102">
        <f t="shared" si="138"/>
        <v>15.638570642423826</v>
      </c>
      <c r="AR106" s="102">
        <f t="shared" si="138"/>
        <v>16.765893873916529</v>
      </c>
      <c r="AS106" s="102">
        <f t="shared" si="138"/>
        <v>15.314833400052118</v>
      </c>
      <c r="AT106" s="102">
        <f t="shared" si="138"/>
        <v>14.277977574584559</v>
      </c>
      <c r="AU106" s="102">
        <f t="shared" si="138"/>
        <v>14.644964522786184</v>
      </c>
      <c r="AV106" s="102">
        <f t="shared" si="138"/>
        <v>17.80675778286578</v>
      </c>
      <c r="AW106" s="102">
        <f t="shared" si="138"/>
        <v>18.208551948303384</v>
      </c>
      <c r="AX106" s="102">
        <f t="shared" si="138"/>
        <v>18.208551948303384</v>
      </c>
      <c r="AY106" s="102">
        <f t="shared" si="138"/>
        <v>18.820526041914668</v>
      </c>
      <c r="AZ106" s="102">
        <f t="shared" si="138"/>
        <v>18.820526041914668</v>
      </c>
      <c r="BA106" s="102">
        <f t="shared" si="138"/>
        <v>19.112689894886564</v>
      </c>
      <c r="BB106" s="102">
        <f t="shared" si="138"/>
        <v>18.90567799503383</v>
      </c>
      <c r="BC106" s="102">
        <f t="shared" si="138"/>
        <v>17.483199570740393</v>
      </c>
      <c r="BD106" s="102">
        <f t="shared" si="138"/>
        <v>19.068597356817801</v>
      </c>
      <c r="BE106" s="102">
        <f t="shared" si="138"/>
        <v>17.532740569003874</v>
      </c>
      <c r="BF106" s="102">
        <f t="shared" si="138"/>
        <v>17.603866274117568</v>
      </c>
      <c r="BG106" s="102">
        <f t="shared" si="138"/>
        <v>19.397323161299891</v>
      </c>
      <c r="BH106" s="102">
        <f t="shared" si="138"/>
        <v>18.044516606104409</v>
      </c>
      <c r="BI106" s="102">
        <f t="shared" si="138"/>
        <v>19.49084129688131</v>
      </c>
      <c r="BJ106" s="102">
        <f t="shared" si="138"/>
        <v>19.714966558633563</v>
      </c>
      <c r="BK106" s="102">
        <f t="shared" si="138"/>
        <v>20.459551108519761</v>
      </c>
      <c r="BL106" s="104">
        <f t="shared" si="138"/>
        <v>16.53820329716255</v>
      </c>
      <c r="BM106" s="102">
        <f t="shared" si="138"/>
        <v>18.270678579634179</v>
      </c>
      <c r="BN106" s="102">
        <f t="shared" ref="BN106:CE106" si="139">BN104/BN45</f>
        <v>17.324300834740018</v>
      </c>
      <c r="BO106" s="102">
        <f t="shared" si="139"/>
        <v>17.494266176170743</v>
      </c>
      <c r="BP106" s="102">
        <f t="shared" si="139"/>
        <v>17.320159058626803</v>
      </c>
      <c r="BQ106" s="102">
        <f t="shared" si="139"/>
        <v>17.077361487113428</v>
      </c>
      <c r="BR106" s="102">
        <f t="shared" si="139"/>
        <v>16.159378837189358</v>
      </c>
      <c r="BS106" s="102">
        <f t="shared" si="139"/>
        <v>17.100581190561932</v>
      </c>
      <c r="BT106" s="104">
        <f t="shared" si="139"/>
        <v>17.899411884800781</v>
      </c>
      <c r="BU106" s="102">
        <f t="shared" si="139"/>
        <v>19.392624568091378</v>
      </c>
      <c r="BV106" s="102">
        <f t="shared" si="139"/>
        <v>19.625763971667006</v>
      </c>
      <c r="BW106" s="102">
        <f t="shared" si="139"/>
        <v>19.509819088476789</v>
      </c>
      <c r="BX106" s="102">
        <f t="shared" si="139"/>
        <v>21.132545919442911</v>
      </c>
      <c r="BY106" s="102">
        <f t="shared" si="139"/>
        <v>21.510981155087759</v>
      </c>
      <c r="BZ106" s="102">
        <f t="shared" si="139"/>
        <v>21.671124371617825</v>
      </c>
      <c r="CA106" s="103">
        <f t="shared" si="139"/>
        <v>21.513139110982326</v>
      </c>
      <c r="CB106" s="102">
        <f t="shared" si="139"/>
        <v>21.467130729003994</v>
      </c>
      <c r="CC106" s="102">
        <f t="shared" si="139"/>
        <v>21.740831717508588</v>
      </c>
      <c r="CD106" s="102">
        <f t="shared" si="139"/>
        <v>22.764135143579647</v>
      </c>
      <c r="CE106" s="103">
        <f t="shared" si="139"/>
        <v>22.499237351712932</v>
      </c>
      <c r="CF106" s="105">
        <f>CF104/CF45</f>
        <v>23.505580947570721</v>
      </c>
      <c r="CG106" s="105">
        <f>CG104/CG45</f>
        <v>27.084442070544384</v>
      </c>
      <c r="CH106" s="105">
        <f t="shared" ref="CH106:DD106" si="140">CH104/CH45</f>
        <v>10.186005809039127</v>
      </c>
      <c r="CI106" s="102">
        <f t="shared" si="140"/>
        <v>8.9517795806652511</v>
      </c>
      <c r="CJ106" s="102">
        <f t="shared" si="140"/>
        <v>15.094824404869556</v>
      </c>
      <c r="CK106" s="102">
        <f t="shared" si="140"/>
        <v>16.867545232491711</v>
      </c>
      <c r="CL106" s="102">
        <f t="shared" si="140"/>
        <v>15.131720733888994</v>
      </c>
      <c r="CM106" s="102">
        <f t="shared" si="140"/>
        <v>12.067946285720829</v>
      </c>
      <c r="CN106" s="102">
        <f t="shared" si="140"/>
        <v>12.061046280807963</v>
      </c>
      <c r="CO106" s="102">
        <f t="shared" si="140"/>
        <v>13.347677897726591</v>
      </c>
      <c r="CP106" s="102">
        <f>CP104/CP45</f>
        <v>11.773025990076311</v>
      </c>
      <c r="CQ106" s="102">
        <f>CQ104/CQ45</f>
        <v>14.650478377503022</v>
      </c>
      <c r="CR106" s="102">
        <f t="shared" si="140"/>
        <v>13.168168903046114</v>
      </c>
      <c r="CS106" s="102">
        <f>CS104/CS45</f>
        <v>16.880394911387626</v>
      </c>
      <c r="CT106" s="102">
        <f>CT104/CT45</f>
        <v>10.263694198835319</v>
      </c>
      <c r="CU106" s="102">
        <f t="shared" si="140"/>
        <v>12.490949984001944</v>
      </c>
      <c r="CV106" s="102">
        <f>CV104/CV45</f>
        <v>17.368441520157663</v>
      </c>
      <c r="CW106" s="102">
        <f t="shared" si="140"/>
        <v>14.968198850985965</v>
      </c>
      <c r="CX106" s="102">
        <f t="shared" si="140"/>
        <v>14.548454510900362</v>
      </c>
      <c r="CY106" s="102">
        <f>CY104/CY45</f>
        <v>18.066655144722592</v>
      </c>
      <c r="CZ106" s="102">
        <f t="shared" si="140"/>
        <v>20.810059997661394</v>
      </c>
      <c r="DA106" s="102">
        <f t="shared" si="140"/>
        <v>20.83256754975076</v>
      </c>
      <c r="DB106" s="102">
        <f t="shared" si="140"/>
        <v>19.307491299000073</v>
      </c>
      <c r="DC106" s="102">
        <f t="shared" si="140"/>
        <v>21.190701561725422</v>
      </c>
      <c r="DD106" s="102">
        <f t="shared" si="140"/>
        <v>20.488585872562563</v>
      </c>
      <c r="DE106" s="102">
        <f>DE104/DE45</f>
        <v>18.477625833480047</v>
      </c>
      <c r="DF106" s="102">
        <f>DF104/DF45</f>
        <v>26.036535332406057</v>
      </c>
      <c r="DG106" s="102">
        <f>DG104/DG45</f>
        <v>25.063597328960945</v>
      </c>
      <c r="DH106" s="102"/>
      <c r="DI106" s="102">
        <f>DI104/DI45</f>
        <v>18.386962184621503</v>
      </c>
      <c r="DJ106" s="102">
        <f>DJ104/DJ45</f>
        <v>25.995762511290398</v>
      </c>
      <c r="DK106" s="102">
        <f>DK104/DK45</f>
        <v>20.83357479860128</v>
      </c>
    </row>
    <row r="107" spans="1:115" x14ac:dyDescent="0.35">
      <c r="A107" s="2" t="s">
        <v>460</v>
      </c>
      <c r="B107" s="102">
        <f>B106/(B73)^0.5</f>
        <v>3.7918510330825419</v>
      </c>
      <c r="C107" s="102">
        <f t="shared" ref="C107:CD107" si="141">C106/(C73)^0.5</f>
        <v>2.9157555664542842</v>
      </c>
      <c r="D107" s="102">
        <f>D106/(D73)^0.5</f>
        <v>3.1800968996868146</v>
      </c>
      <c r="E107" s="102">
        <f t="shared" si="141"/>
        <v>3.5193342899223459</v>
      </c>
      <c r="F107" s="102">
        <f t="shared" si="141"/>
        <v>3.2107201434399939</v>
      </c>
      <c r="G107" s="102">
        <f t="shared" si="141"/>
        <v>3.2208303630327269</v>
      </c>
      <c r="H107" s="102">
        <f t="shared" si="141"/>
        <v>3.1574385531458473</v>
      </c>
      <c r="I107" s="102">
        <f t="shared" si="141"/>
        <v>3.442706614370477</v>
      </c>
      <c r="J107" s="104">
        <f t="shared" si="141"/>
        <v>3.343485408511301</v>
      </c>
      <c r="K107" s="102">
        <f t="shared" si="141"/>
        <v>2.9790484870646958</v>
      </c>
      <c r="L107" s="102">
        <f t="shared" si="141"/>
        <v>2.9961250789039884</v>
      </c>
      <c r="M107" s="102">
        <f t="shared" si="141"/>
        <v>2.803157214268579</v>
      </c>
      <c r="N107" s="102">
        <f t="shared" si="141"/>
        <v>3.0414346951449232</v>
      </c>
      <c r="O107" s="102">
        <f>O106/(O73)^0.5</f>
        <v>3.0152826125923</v>
      </c>
      <c r="P107" s="102">
        <f t="shared" si="141"/>
        <v>2.595178665992337</v>
      </c>
      <c r="Q107" s="102">
        <f t="shared" si="141"/>
        <v>3.0157613048629126</v>
      </c>
      <c r="R107" s="102">
        <f t="shared" si="141"/>
        <v>2.9738050162119922</v>
      </c>
      <c r="S107" s="102">
        <f t="shared" si="141"/>
        <v>2.7785863888809983</v>
      </c>
      <c r="T107" s="102">
        <f t="shared" si="141"/>
        <v>2.751003436598598</v>
      </c>
      <c r="U107" s="102">
        <f t="shared" si="141"/>
        <v>3.1586416467812706</v>
      </c>
      <c r="V107" s="102">
        <f t="shared" si="141"/>
        <v>2.5584151857928759</v>
      </c>
      <c r="W107" s="102">
        <f t="shared" si="141"/>
        <v>2.8850771935874544</v>
      </c>
      <c r="X107" s="102">
        <f t="shared" si="141"/>
        <v>2.4388118217960688</v>
      </c>
      <c r="Y107" s="102">
        <f t="shared" si="141"/>
        <v>2.9689780757765423</v>
      </c>
      <c r="Z107" s="102">
        <f t="shared" si="141"/>
        <v>2.7537584805678317</v>
      </c>
      <c r="AA107" s="102">
        <f t="shared" si="141"/>
        <v>2.9011141330971228</v>
      </c>
      <c r="AB107" s="102">
        <f t="shared" si="141"/>
        <v>3.7471679400486142</v>
      </c>
      <c r="AC107" s="102">
        <f t="shared" si="141"/>
        <v>2.9796503009876876</v>
      </c>
      <c r="AD107" s="104">
        <f t="shared" si="141"/>
        <v>2.8658071395787221</v>
      </c>
      <c r="AE107" s="102">
        <f t="shared" si="141"/>
        <v>3.3037527645594453</v>
      </c>
      <c r="AF107" s="102">
        <f t="shared" si="141"/>
        <v>3.2480429176547578</v>
      </c>
      <c r="AG107" s="102">
        <f t="shared" si="141"/>
        <v>2.9281873510127077</v>
      </c>
      <c r="AH107" s="102">
        <f t="shared" si="141"/>
        <v>3.1482042248592106</v>
      </c>
      <c r="AI107" s="102">
        <f t="shared" si="141"/>
        <v>3.1104797330077156</v>
      </c>
      <c r="AJ107" s="102">
        <f t="shared" si="141"/>
        <v>3.33121747234184</v>
      </c>
      <c r="AK107" s="102">
        <f t="shared" si="141"/>
        <v>3.7216953947604869</v>
      </c>
      <c r="AL107" s="102">
        <f t="shared" si="141"/>
        <v>3.644630892521239</v>
      </c>
      <c r="AM107" s="102">
        <f t="shared" si="141"/>
        <v>3.4461499728948968</v>
      </c>
      <c r="AN107" s="102">
        <f t="shared" si="141"/>
        <v>3.5402758643687586</v>
      </c>
      <c r="AO107" s="102">
        <f t="shared" si="141"/>
        <v>3.8928101961334831</v>
      </c>
      <c r="AP107" s="102">
        <f t="shared" si="141"/>
        <v>3.5066441174785097</v>
      </c>
      <c r="AQ107" s="102">
        <f t="shared" si="141"/>
        <v>3.8701785687772787</v>
      </c>
      <c r="AR107" s="102">
        <f t="shared" si="141"/>
        <v>3.8104304258901198</v>
      </c>
      <c r="AS107" s="102">
        <f t="shared" si="141"/>
        <v>3.8762423128115571</v>
      </c>
      <c r="AT107" s="102">
        <f t="shared" si="141"/>
        <v>3.5598661102894438</v>
      </c>
      <c r="AU107" s="102">
        <f t="shared" si="141"/>
        <v>3.5633677324199535</v>
      </c>
      <c r="AV107" s="102">
        <f t="shared" si="141"/>
        <v>3.9318480650184666</v>
      </c>
      <c r="AW107" s="102">
        <f t="shared" si="141"/>
        <v>3.9187638070630326</v>
      </c>
      <c r="AX107" s="102">
        <f t="shared" si="141"/>
        <v>3.9187638070630326</v>
      </c>
      <c r="AY107" s="102">
        <f t="shared" si="141"/>
        <v>4.0504701577774043</v>
      </c>
      <c r="AZ107" s="102">
        <f t="shared" si="141"/>
        <v>4.0504701577774043</v>
      </c>
      <c r="BA107" s="102">
        <f t="shared" si="141"/>
        <v>4.0628759230750857</v>
      </c>
      <c r="BB107" s="102">
        <f t="shared" si="141"/>
        <v>4.0188704132108395</v>
      </c>
      <c r="BC107" s="102">
        <f t="shared" si="141"/>
        <v>3.892788322904329</v>
      </c>
      <c r="BD107" s="102">
        <f t="shared" si="141"/>
        <v>4.0049562644203318</v>
      </c>
      <c r="BE107" s="102">
        <f t="shared" si="141"/>
        <v>3.9038190623730848</v>
      </c>
      <c r="BF107" s="102">
        <f t="shared" si="141"/>
        <v>3.8723343034815616</v>
      </c>
      <c r="BG107" s="102">
        <f t="shared" si="141"/>
        <v>4.0263474382659554</v>
      </c>
      <c r="BH107" s="102">
        <f t="shared" si="141"/>
        <v>3.9224738463004112</v>
      </c>
      <c r="BI107" s="102">
        <f t="shared" si="141"/>
        <v>4.0363831670935078</v>
      </c>
      <c r="BJ107" s="102">
        <f t="shared" si="141"/>
        <v>4.0272466987316147</v>
      </c>
      <c r="BK107" s="102">
        <f t="shared" si="141"/>
        <v>4.1421951703730544</v>
      </c>
      <c r="BL107" s="104">
        <f t="shared" si="141"/>
        <v>3.9258159050302495</v>
      </c>
      <c r="BM107" s="102">
        <f t="shared" si="141"/>
        <v>3.9869889328277086</v>
      </c>
      <c r="BN107" s="102">
        <f t="shared" si="141"/>
        <v>4.1124186550675654</v>
      </c>
      <c r="BO107" s="102">
        <f t="shared" si="141"/>
        <v>4.0906921034710182</v>
      </c>
      <c r="BP107" s="102">
        <f t="shared" si="141"/>
        <v>4.0155120116455683</v>
      </c>
      <c r="BQ107" s="102">
        <f t="shared" si="141"/>
        <v>3.9260895887454534</v>
      </c>
      <c r="BR107" s="102">
        <f t="shared" si="141"/>
        <v>3.5847824998252422</v>
      </c>
      <c r="BS107" s="102">
        <f t="shared" si="141"/>
        <v>3.7623546133279704</v>
      </c>
      <c r="BT107" s="104">
        <f t="shared" si="141"/>
        <v>3.8905636647372699</v>
      </c>
      <c r="BU107" s="102">
        <f t="shared" si="141"/>
        <v>4.0954900217953742</v>
      </c>
      <c r="BV107" s="102">
        <f t="shared" si="141"/>
        <v>4.2830497438516515</v>
      </c>
      <c r="BW107" s="102">
        <f t="shared" si="141"/>
        <v>4.2523726725269224</v>
      </c>
      <c r="BX107" s="102">
        <f t="shared" si="141"/>
        <v>4.4197195371671905</v>
      </c>
      <c r="BY107" s="102">
        <f t="shared" si="141"/>
        <v>4.5471562909630476</v>
      </c>
      <c r="BZ107" s="102">
        <f t="shared" si="141"/>
        <v>4.2816771753855614</v>
      </c>
      <c r="CA107" s="103">
        <f t="shared" si="141"/>
        <v>4.4372553285828698</v>
      </c>
      <c r="CB107" s="102">
        <f t="shared" si="141"/>
        <v>4.4466599471373387</v>
      </c>
      <c r="CC107" s="102">
        <f t="shared" si="141"/>
        <v>4.4329059732118852</v>
      </c>
      <c r="CD107" s="102">
        <f t="shared" si="141"/>
        <v>4.5029699726381924</v>
      </c>
      <c r="CE107" s="103">
        <f>CE106/(CE73)^0.5</f>
        <v>4.5228519090694359</v>
      </c>
      <c r="CF107" s="105">
        <f>CF106/(CF73)^0.5</f>
        <v>4.7831326121286972</v>
      </c>
      <c r="CG107" s="105">
        <f>CG106/(CG73)^0.5</f>
        <v>5.2880879952090316</v>
      </c>
      <c r="CH107" s="105">
        <f t="shared" ref="CH107:DE107" si="142">CH106/(CH73)^0.5</f>
        <v>7.2025937807771312</v>
      </c>
      <c r="CI107" s="103">
        <f t="shared" si="142"/>
        <v>5.0041969154905157</v>
      </c>
      <c r="CJ107" s="103">
        <f t="shared" si="142"/>
        <v>3.3753053477711132</v>
      </c>
      <c r="CK107" s="102">
        <f t="shared" si="142"/>
        <v>3.7223924162418052</v>
      </c>
      <c r="CL107" s="103">
        <f t="shared" si="142"/>
        <v>3.8966163343754232</v>
      </c>
      <c r="CM107" s="102">
        <f t="shared" si="142"/>
        <v>3.2040050076328397</v>
      </c>
      <c r="CN107" s="102">
        <f t="shared" si="142"/>
        <v>3.2769420526793684</v>
      </c>
      <c r="CO107" s="102">
        <f t="shared" si="142"/>
        <v>2.999667534283641</v>
      </c>
      <c r="CP107" s="102">
        <f>CP106/(CP73)^0.5</f>
        <v>2.5955460291457788</v>
      </c>
      <c r="CQ107" s="102">
        <f>CQ106/(CQ73)^0.5</f>
        <v>3.5216410798110207</v>
      </c>
      <c r="CR107" s="102">
        <f t="shared" si="142"/>
        <v>2.8803963066239602</v>
      </c>
      <c r="CS107" s="102">
        <f>CS106/(CS73)^0.5</f>
        <v>3.6646752673464538</v>
      </c>
      <c r="CT107" s="102">
        <f>CT106/(CT73)^0.5</f>
        <v>2.5699422264855909</v>
      </c>
      <c r="CU107" s="102">
        <f t="shared" si="142"/>
        <v>3.1090040088212474</v>
      </c>
      <c r="CV107" s="102">
        <f t="shared" si="142"/>
        <v>3.8567978411797306</v>
      </c>
      <c r="CW107" s="103">
        <f t="shared" si="142"/>
        <v>3.0045339306092664</v>
      </c>
      <c r="CX107" s="104">
        <f t="shared" si="142"/>
        <v>3.1797463639857018</v>
      </c>
      <c r="CY107" s="104">
        <f t="shared" si="142"/>
        <v>4.4165842932995858</v>
      </c>
      <c r="CZ107" s="104">
        <f t="shared" si="142"/>
        <v>4.1900393330392767</v>
      </c>
      <c r="DA107" s="104">
        <f t="shared" si="142"/>
        <v>4.3446462723117278</v>
      </c>
      <c r="DB107" s="104">
        <f t="shared" si="142"/>
        <v>4.6979784792663439</v>
      </c>
      <c r="DC107" s="104">
        <f t="shared" si="142"/>
        <v>4.184503962606243</v>
      </c>
      <c r="DD107" s="104">
        <f t="shared" si="142"/>
        <v>4.2758852571676735</v>
      </c>
      <c r="DE107" s="104">
        <f t="shared" si="142"/>
        <v>3.8826767967706588</v>
      </c>
      <c r="DF107" s="104">
        <f>DF106/(DF73)^0.5</f>
        <v>5.1553705505023757</v>
      </c>
      <c r="DG107" s="104">
        <f>DG106/(DG73)^0.5</f>
        <v>5.1628616319114329</v>
      </c>
      <c r="DH107" s="104"/>
      <c r="DI107" s="104">
        <f>DI106/(DI73)^0.5</f>
        <v>4.856645256007492</v>
      </c>
      <c r="DJ107" s="104">
        <f>DJ106/(DJ73)^0.5</f>
        <v>5.1725853623516773</v>
      </c>
      <c r="DK107" s="104">
        <f>DK106/(DK73)^0.5</f>
        <v>4.2294954674459788</v>
      </c>
    </row>
    <row r="108" spans="1:115" x14ac:dyDescent="0.35">
      <c r="A108" s="2" t="s">
        <v>461</v>
      </c>
      <c r="CW108" s="2"/>
    </row>
    <row r="109" spans="1:115" x14ac:dyDescent="0.35">
      <c r="A109" s="159" t="s">
        <v>462</v>
      </c>
      <c r="B109" s="102">
        <f t="shared" ref="B109:BM109" si="143">B107-B69/500 +((B69)^2)/500000</f>
        <v>3.7918510330825419</v>
      </c>
      <c r="C109" s="102">
        <f t="shared" si="143"/>
        <v>2.4549555664542844</v>
      </c>
      <c r="D109" s="102">
        <f t="shared" si="143"/>
        <v>3.1800968996868146</v>
      </c>
      <c r="E109" s="102">
        <f t="shared" si="143"/>
        <v>3.1251342899223458</v>
      </c>
      <c r="F109" s="102">
        <f t="shared" si="143"/>
        <v>2.7726721434399937</v>
      </c>
      <c r="G109" s="102">
        <f t="shared" si="143"/>
        <v>2.8513908630327269</v>
      </c>
      <c r="H109" s="102">
        <f t="shared" si="143"/>
        <v>2.7281265531458474</v>
      </c>
      <c r="I109" s="102">
        <f t="shared" si="143"/>
        <v>3.0342986143704769</v>
      </c>
      <c r="J109" s="104">
        <f t="shared" si="143"/>
        <v>2.9320217285113008</v>
      </c>
      <c r="K109" s="102">
        <f t="shared" si="143"/>
        <v>2.5098004870646959</v>
      </c>
      <c r="L109" s="102">
        <f t="shared" si="143"/>
        <v>2.4961570789039884</v>
      </c>
      <c r="M109" s="102">
        <f>M107-M69/500 +((M69)^2)/500000</f>
        <v>2.803157214268579</v>
      </c>
      <c r="N109" s="102">
        <f t="shared" si="143"/>
        <v>2.5864346951449231</v>
      </c>
      <c r="O109" s="102">
        <f>O107-O69/500 +((O69)^2)/500000</f>
        <v>3.0152826125923</v>
      </c>
      <c r="P109" s="102">
        <f t="shared" si="143"/>
        <v>2.595178665992337</v>
      </c>
      <c r="Q109" s="102">
        <f t="shared" si="143"/>
        <v>3.0157613048629126</v>
      </c>
      <c r="R109" s="102">
        <f t="shared" si="143"/>
        <v>2.4853570162119922</v>
      </c>
      <c r="S109" s="102">
        <f t="shared" si="143"/>
        <v>2.3405383888809981</v>
      </c>
      <c r="T109" s="102">
        <f t="shared" si="143"/>
        <v>2.2542034365985981</v>
      </c>
      <c r="U109" s="102">
        <f t="shared" si="143"/>
        <v>2.6786416467812706</v>
      </c>
      <c r="V109" s="102">
        <f t="shared" si="143"/>
        <v>2.058607265792876</v>
      </c>
      <c r="W109" s="102">
        <f t="shared" si="143"/>
        <v>2.6002451935874542</v>
      </c>
      <c r="X109" s="102">
        <f t="shared" si="143"/>
        <v>1.9673723217960686</v>
      </c>
      <c r="Y109" s="102">
        <f t="shared" si="143"/>
        <v>2.4906100757765426</v>
      </c>
      <c r="Z109" s="102">
        <f t="shared" si="143"/>
        <v>2.2691761605678318</v>
      </c>
      <c r="AA109" s="102">
        <f t="shared" si="143"/>
        <v>2.4461141330971228</v>
      </c>
      <c r="AB109" s="102">
        <f t="shared" si="143"/>
        <v>3.2599679400486146</v>
      </c>
      <c r="AC109" s="102">
        <f t="shared" si="143"/>
        <v>2.5246503009876875</v>
      </c>
      <c r="AD109" s="104">
        <f t="shared" si="143"/>
        <v>2.4108071395787221</v>
      </c>
      <c r="AE109" s="102">
        <f t="shared" si="143"/>
        <v>2.8805847645594453</v>
      </c>
      <c r="AF109" s="102">
        <f t="shared" si="143"/>
        <v>2.8655584376547578</v>
      </c>
      <c r="AG109" s="102">
        <f t="shared" si="143"/>
        <v>3.1481873510127074</v>
      </c>
      <c r="AH109" s="102">
        <f t="shared" si="143"/>
        <v>3.3682042248592103</v>
      </c>
      <c r="AI109" s="102">
        <f t="shared" si="143"/>
        <v>2.9001924530077154</v>
      </c>
      <c r="AJ109" s="102">
        <f t="shared" si="143"/>
        <v>3.2254894723418399</v>
      </c>
      <c r="AK109" s="102">
        <f t="shared" si="143"/>
        <v>3.2371833947604869</v>
      </c>
      <c r="AL109" s="102">
        <f t="shared" si="143"/>
        <v>3.216830892521239</v>
      </c>
      <c r="AM109" s="102">
        <f t="shared" si="143"/>
        <v>3.010806052894897</v>
      </c>
      <c r="AN109" s="102">
        <f t="shared" si="143"/>
        <v>3.2031821843687585</v>
      </c>
      <c r="AO109" s="102">
        <f t="shared" si="143"/>
        <v>3.4082981961334835</v>
      </c>
      <c r="AP109" s="102">
        <f t="shared" si="143"/>
        <v>3.2533269974785095</v>
      </c>
      <c r="AQ109" s="102">
        <f t="shared" si="143"/>
        <v>3.4213785687772784</v>
      </c>
      <c r="AR109" s="102">
        <f t="shared" si="143"/>
        <v>3.37962242589012</v>
      </c>
      <c r="AS109" s="102">
        <f t="shared" si="143"/>
        <v>3.4730423128115571</v>
      </c>
      <c r="AT109" s="102">
        <f t="shared" si="143"/>
        <v>3.5598661102894438</v>
      </c>
      <c r="AU109" s="102">
        <f t="shared" si="143"/>
        <v>3.5633677324199535</v>
      </c>
      <c r="AV109" s="102">
        <f t="shared" si="143"/>
        <v>3.4756560650184669</v>
      </c>
      <c r="AW109" s="102">
        <f t="shared" si="143"/>
        <v>3.4625718070630329</v>
      </c>
      <c r="AX109" s="102">
        <f t="shared" si="143"/>
        <v>3.4625718070630329</v>
      </c>
      <c r="AY109" s="102">
        <f t="shared" si="143"/>
        <v>3.5942781577774046</v>
      </c>
      <c r="AZ109" s="102">
        <f t="shared" si="143"/>
        <v>3.5942781577774046</v>
      </c>
      <c r="BA109" s="102">
        <f t="shared" si="143"/>
        <v>3.606683923075086</v>
      </c>
      <c r="BB109" s="102">
        <f t="shared" si="143"/>
        <v>3.5537184132108397</v>
      </c>
      <c r="BC109" s="102">
        <f t="shared" si="143"/>
        <v>3.5385883229043289</v>
      </c>
      <c r="BD109" s="102">
        <f t="shared" si="143"/>
        <v>3.539804264420332</v>
      </c>
      <c r="BE109" s="102">
        <f t="shared" si="143"/>
        <v>3.5496190623730848</v>
      </c>
      <c r="BF109" s="102">
        <f t="shared" si="143"/>
        <v>3.5181343034815615</v>
      </c>
      <c r="BG109" s="102">
        <f t="shared" si="143"/>
        <v>3.5611954382659556</v>
      </c>
      <c r="BH109" s="102">
        <f t="shared" si="143"/>
        <v>3.5661218463004114</v>
      </c>
      <c r="BI109" s="102">
        <f t="shared" si="143"/>
        <v>3.563295167093508</v>
      </c>
      <c r="BJ109" s="102">
        <f t="shared" si="143"/>
        <v>3.5541586987316149</v>
      </c>
      <c r="BK109" s="102">
        <f t="shared" si="143"/>
        <v>3.6691071703730547</v>
      </c>
      <c r="BL109" s="104">
        <f t="shared" si="143"/>
        <v>3.5538339050302494</v>
      </c>
      <c r="BM109" s="102">
        <f t="shared" si="143"/>
        <v>3.5946369328277088</v>
      </c>
      <c r="BN109" s="102">
        <f t="shared" ref="BN109:CE109" si="144">BN107-BN69/500 +((BN69)^2)/500000</f>
        <v>3.7404366550675658</v>
      </c>
      <c r="BO109" s="102">
        <f t="shared" si="144"/>
        <v>3.7470444234710185</v>
      </c>
      <c r="BP109" s="102">
        <f t="shared" si="144"/>
        <v>3.6654448916455684</v>
      </c>
      <c r="BQ109" s="102">
        <f t="shared" si="144"/>
        <v>3.5546140887454536</v>
      </c>
      <c r="BR109" s="102">
        <f t="shared" si="144"/>
        <v>3.2233309798252421</v>
      </c>
      <c r="BS109" s="102">
        <f t="shared" si="144"/>
        <v>3.4009030933279707</v>
      </c>
      <c r="BT109" s="104">
        <f t="shared" si="144"/>
        <v>3.46992494473727</v>
      </c>
      <c r="BU109" s="102">
        <f t="shared" si="144"/>
        <v>3.6224020217953745</v>
      </c>
      <c r="BV109" s="102">
        <f t="shared" si="144"/>
        <v>3.8099617438516518</v>
      </c>
      <c r="BW109" s="102">
        <f t="shared" si="144"/>
        <v>3.7836226725269224</v>
      </c>
      <c r="BX109" s="102">
        <f t="shared" si="144"/>
        <v>4.0549195371671907</v>
      </c>
      <c r="BY109" s="102">
        <f t="shared" si="144"/>
        <v>4.1823562909630478</v>
      </c>
      <c r="BZ109" s="102">
        <f t="shared" si="144"/>
        <v>3.8266771753855613</v>
      </c>
      <c r="CA109" s="103">
        <f t="shared" si="144"/>
        <v>4.07245532858287</v>
      </c>
      <c r="CB109" s="102">
        <f t="shared" si="144"/>
        <v>4.0637879471373388</v>
      </c>
      <c r="CC109" s="102">
        <f t="shared" si="144"/>
        <v>4.030146473211885</v>
      </c>
      <c r="CD109" s="102">
        <f t="shared" si="144"/>
        <v>4.0821719726381929</v>
      </c>
      <c r="CE109" s="103">
        <f t="shared" si="144"/>
        <v>4.0862199090694356</v>
      </c>
      <c r="CF109" s="105">
        <f>CF107-CF69/500 +((CF69)^2)/500000</f>
        <v>4.3631326121286973</v>
      </c>
      <c r="CG109" s="105">
        <f>CG107-CG69/500 +((CG69)^2)/500000</f>
        <v>4.8680879952090317</v>
      </c>
      <c r="CH109" s="105">
        <f t="shared" ref="CH109:DD109" si="145">CH107-CH69/500 +((CH69)^2)/500000</f>
        <v>7.2025937807771312</v>
      </c>
      <c r="CI109" s="103">
        <f t="shared" si="145"/>
        <v>5.0041969154905157</v>
      </c>
      <c r="CJ109" s="103">
        <f t="shared" si="145"/>
        <v>3.3753053477711132</v>
      </c>
      <c r="CK109" s="102">
        <f t="shared" si="145"/>
        <v>3.7223924162418052</v>
      </c>
      <c r="CL109" s="103">
        <f t="shared" si="145"/>
        <v>3.4504083343754228</v>
      </c>
      <c r="CM109" s="102">
        <f t="shared" si="145"/>
        <v>2.72563700763284</v>
      </c>
      <c r="CN109" s="102">
        <f t="shared" si="145"/>
        <v>2.7969420526793685</v>
      </c>
      <c r="CO109" s="102">
        <f t="shared" si="145"/>
        <v>2.5006355342836408</v>
      </c>
      <c r="CP109" s="102">
        <f>CP107-CP69/500 +((CP69)^2)/500000</f>
        <v>2.3349780291457787</v>
      </c>
      <c r="CQ109" s="102">
        <f>CQ107-CQ69/500 +((CQ69)^2)/500000</f>
        <v>3.0681535798110211</v>
      </c>
      <c r="CR109" s="102">
        <f t="shared" si="145"/>
        <v>2.8259643066239604</v>
      </c>
      <c r="CS109" s="102">
        <f>CS107-CS69/500 +((CS69)^2)/500000</f>
        <v>3.4054932673464537</v>
      </c>
      <c r="CT109" s="102">
        <f>CT107-CT69/500 +((CT69)^2)/500000</f>
        <v>2.0935127736855907</v>
      </c>
      <c r="CU109" s="102">
        <f t="shared" si="145"/>
        <v>2.6602040088212471</v>
      </c>
      <c r="CV109" s="102">
        <f>CV107-CV69/500 +((CV69)^2)/500000</f>
        <v>3.7012478411797307</v>
      </c>
      <c r="CW109" s="103">
        <f t="shared" si="145"/>
        <v>3.0503374506092666</v>
      </c>
      <c r="CX109" s="104">
        <f t="shared" si="145"/>
        <v>2.9609963639857018</v>
      </c>
      <c r="CY109" s="104">
        <f>CY107-CY69/500 +((CY69)^2)/500000</f>
        <v>3.9362655732995857</v>
      </c>
      <c r="CZ109" s="104">
        <f t="shared" si="145"/>
        <v>3.6972393330392768</v>
      </c>
      <c r="DA109" s="104">
        <f t="shared" si="145"/>
        <v>3.8763478923117276</v>
      </c>
      <c r="DB109" s="104">
        <f t="shared" si="145"/>
        <v>4.2423804792663438</v>
      </c>
      <c r="DC109" s="104">
        <f t="shared" si="145"/>
        <v>3.754816462606243</v>
      </c>
      <c r="DD109" s="104">
        <f t="shared" si="145"/>
        <v>3.7812932571676736</v>
      </c>
      <c r="DE109" s="104">
        <f>DE107-DE69/500 +((DE69)^2)/500000</f>
        <v>3.8826767967706588</v>
      </c>
      <c r="DF109" s="104">
        <f>DF107-DF69/500 +((DF69)^2)/500000</f>
        <v>4.7911952705023761</v>
      </c>
      <c r="DG109" s="104">
        <f>DG107-DG69/500 +((DG69)^2)/500000</f>
        <v>4.752478476711433</v>
      </c>
      <c r="DH109" s="104"/>
      <c r="DI109" s="104">
        <f>DI107-DI69/500 +((DI69)^2)/500000</f>
        <v>4.3724161360074918</v>
      </c>
    </row>
    <row r="110" spans="1:115" x14ac:dyDescent="0.35">
      <c r="A110" s="159" t="s">
        <v>491</v>
      </c>
      <c r="B110" s="102"/>
      <c r="C110" s="102"/>
      <c r="D110" s="102">
        <f t="shared" ref="D110:BM110" si="146">(D109-0.35*SIN(((D37/D19)-1.875)*(PI()/1.25)))</f>
        <v>3.0719409516555829</v>
      </c>
      <c r="E110" s="102"/>
      <c r="F110" s="102">
        <f t="shared" si="146"/>
        <v>2.968389659654755</v>
      </c>
      <c r="G110" s="102">
        <f t="shared" si="146"/>
        <v>2.7432349150014952</v>
      </c>
      <c r="H110" s="102">
        <f t="shared" si="146"/>
        <v>2.712898080860187</v>
      </c>
      <c r="I110" s="102">
        <f t="shared" si="146"/>
        <v>2.7511426663392453</v>
      </c>
      <c r="J110" s="104"/>
      <c r="K110" s="102">
        <f t="shared" si="146"/>
        <v>2.3266503243355641</v>
      </c>
      <c r="L110" s="102"/>
      <c r="M110" s="102"/>
      <c r="N110" s="102">
        <f t="shared" si="146"/>
        <v>2.4782787471136913</v>
      </c>
      <c r="O110" s="102"/>
      <c r="P110" s="102">
        <f t="shared" si="146"/>
        <v>2.6171553478275968</v>
      </c>
      <c r="Q110" s="102"/>
      <c r="R110" s="102"/>
      <c r="S110" s="102">
        <f t="shared" si="146"/>
        <v>2.1174399924689569</v>
      </c>
      <c r="T110" s="102"/>
      <c r="U110" s="102"/>
      <c r="V110" s="102">
        <f t="shared" si="146"/>
        <v>2.2483259405582334</v>
      </c>
      <c r="W110" s="102">
        <f t="shared" si="146"/>
        <v>2.5119513741929338</v>
      </c>
      <c r="X110" s="102">
        <f t="shared" si="146"/>
        <v>2.1642797848630067</v>
      </c>
      <c r="Y110" s="102">
        <f t="shared" si="146"/>
        <v>2.2270350626752786</v>
      </c>
      <c r="Z110" s="102">
        <f t="shared" si="146"/>
        <v>1.9823728727444256</v>
      </c>
      <c r="AA110" s="102"/>
      <c r="AB110" s="102">
        <f t="shared" si="146"/>
        <v>3.0759786206149378</v>
      </c>
      <c r="AC110" s="102"/>
      <c r="AD110" s="104">
        <f t="shared" si="146"/>
        <v>2.2232677613360732</v>
      </c>
      <c r="AE110" s="102">
        <f t="shared" si="146"/>
        <v>2.9283645287387015</v>
      </c>
      <c r="AF110" s="102">
        <f t="shared" si="146"/>
        <v>2.9133382018340139</v>
      </c>
      <c r="AG110" s="102">
        <f t="shared" si="146"/>
        <v>3.0412481001272322</v>
      </c>
      <c r="AH110" s="102">
        <f t="shared" si="146"/>
        <v>3.2612649739737352</v>
      </c>
      <c r="AI110" s="102">
        <f t="shared" si="146"/>
        <v>2.9249906698334014</v>
      </c>
      <c r="AJ110" s="102">
        <f t="shared" si="146"/>
        <v>3.1976634146741589</v>
      </c>
      <c r="AK110" s="102">
        <f t="shared" si="146"/>
        <v>3.5685881925995511</v>
      </c>
      <c r="AL110" s="102">
        <f t="shared" si="146"/>
        <v>3.258159429364512</v>
      </c>
      <c r="AM110" s="102">
        <f t="shared" si="146"/>
        <v>3.3215595192607932</v>
      </c>
      <c r="AN110" s="102">
        <f t="shared" si="146"/>
        <v>3.5139356507346546</v>
      </c>
      <c r="AO110" s="102"/>
      <c r="AP110" s="102">
        <f t="shared" si="146"/>
        <v>3.094044730489792</v>
      </c>
      <c r="AQ110" s="102">
        <f t="shared" si="146"/>
        <v>3.071525753166287</v>
      </c>
      <c r="AR110" s="102"/>
      <c r="AS110" s="102">
        <f t="shared" si="146"/>
        <v>3.1486644349134192</v>
      </c>
      <c r="AT110" s="102">
        <f t="shared" si="146"/>
        <v>3.2357420064767526</v>
      </c>
      <c r="AU110" s="102">
        <f t="shared" ref="AU110" si="147">(AU109-0.35*SIN(((AU37/AU19)-1.875)*(PI()/1.25)))</f>
        <v>3.2392436286072623</v>
      </c>
      <c r="AV110" s="102">
        <f t="shared" si="146"/>
        <v>3.326369161679406</v>
      </c>
      <c r="AW110" s="102">
        <f t="shared" si="146"/>
        <v>3.313284903723972</v>
      </c>
      <c r="AX110" s="102">
        <f t="shared" si="146"/>
        <v>3.313284903723972</v>
      </c>
      <c r="AY110" s="102">
        <f t="shared" si="146"/>
        <v>3.4449912544383436</v>
      </c>
      <c r="AZ110" s="102">
        <f t="shared" si="146"/>
        <v>3.4449912544383436</v>
      </c>
      <c r="BA110" s="102">
        <f t="shared" si="146"/>
        <v>3.4573970197360251</v>
      </c>
      <c r="BB110" s="102">
        <f t="shared" si="146"/>
        <v>3.4044315098717788</v>
      </c>
      <c r="BC110" s="102">
        <f t="shared" si="146"/>
        <v>3.2513211184817825</v>
      </c>
      <c r="BD110" s="102">
        <f t="shared" si="146"/>
        <v>3.3905173610812711</v>
      </c>
      <c r="BE110" s="102">
        <f t="shared" si="146"/>
        <v>3.2623518579505384</v>
      </c>
      <c r="BF110" s="102">
        <f t="shared" si="146"/>
        <v>3.2308670990590151</v>
      </c>
      <c r="BG110" s="102">
        <f t="shared" si="146"/>
        <v>3.4119085349268947</v>
      </c>
      <c r="BH110" s="102">
        <f t="shared" si="146"/>
        <v>3.278854641877865</v>
      </c>
      <c r="BI110" s="102">
        <f t="shared" si="146"/>
        <v>3.4140082637544471</v>
      </c>
      <c r="BJ110" s="102">
        <f t="shared" si="146"/>
        <v>3.404871795392554</v>
      </c>
      <c r="BK110" s="102">
        <f t="shared" si="146"/>
        <v>3.5198202670339938</v>
      </c>
      <c r="BL110" s="104"/>
      <c r="BM110" s="102">
        <f t="shared" si="146"/>
        <v>3.2486088221694391</v>
      </c>
      <c r="BN110" s="102"/>
      <c r="BO110" s="102"/>
      <c r="BP110" s="102"/>
      <c r="BQ110" s="102"/>
      <c r="BR110" s="102"/>
      <c r="BS110" s="102">
        <f>(BS109-0.35*SIN(((BS37/BS19)-1.875)*(PI()/1.25)))</f>
        <v>3.1429372797618935</v>
      </c>
      <c r="BT110" s="104">
        <f>(BT109-0.35*SIN(((BT37/BT19)-1.875)*(PI()/1.25)))</f>
        <v>3.2119591311711924</v>
      </c>
      <c r="BU110" s="102"/>
      <c r="BV110" s="102"/>
      <c r="BW110" s="102"/>
      <c r="BX110" s="102">
        <f>(BX109-0.35*SIN(((BX37/BX19)-1.875)*(PI()/1.25)))</f>
        <v>3.7049195371671906</v>
      </c>
      <c r="BY110" s="102"/>
      <c r="BZ110" s="102"/>
      <c r="CA110" s="103"/>
      <c r="CB110" s="102"/>
      <c r="CC110" s="102"/>
      <c r="CD110" s="102"/>
      <c r="CE110" s="103">
        <f>(CE109-0.35*SIN(((CE37/CE19)-1.875)*(PI()/1.25)))</f>
        <v>3.7389583461384279</v>
      </c>
      <c r="CF110" s="105">
        <f>(CF109-0.35*SIN(((CF37/CF19)-1.875)*(PI()/1.25)))</f>
        <v>4.0487879152514035</v>
      </c>
      <c r="CG110" s="105">
        <f>(CG109-0.35*SIN(((CG37/CG19)-1.875)*(PI()/1.25)))</f>
        <v>4.518087995209032</v>
      </c>
      <c r="CH110" s="105"/>
      <c r="CI110" s="103">
        <f t="shared" ref="CI110:DE110" si="148">(CI109-0.35*SIN(((CI37/CI19)-1.875)*(PI()/1.25)))</f>
        <v>4.7210409674592846</v>
      </c>
      <c r="CJ110" s="103"/>
      <c r="CK110" s="102">
        <f t="shared" si="148"/>
        <v>3.9406138468923619</v>
      </c>
      <c r="CL110" s="103">
        <f t="shared" si="148"/>
        <v>3.6205025290103348</v>
      </c>
      <c r="CM110" s="102">
        <f t="shared" si="148"/>
        <v>2.8631957687117131</v>
      </c>
      <c r="CN110" s="102">
        <f t="shared" si="148"/>
        <v>2.7417624649542396</v>
      </c>
      <c r="CO110" s="102">
        <f t="shared" si="148"/>
        <v>2.3030804076802713</v>
      </c>
      <c r="CP110" s="102">
        <f>(CP109-0.35*SIN(((CP37/CP19)-1.875)*(PI()/1.25)))</f>
        <v>2.2268220811145469</v>
      </c>
      <c r="CQ110" s="102">
        <f>(CQ109-0.35*SIN(((CQ37/CQ19)-1.875)*(PI()/1.25)))</f>
        <v>2.9599976317797894</v>
      </c>
      <c r="CR110" s="102">
        <f t="shared" si="148"/>
        <v>2.7258445400846685</v>
      </c>
      <c r="CS110" s="102">
        <f>(CS109-0.35*SIN(((CS37/CS19)-1.875)*(PI()/1.25)))</f>
        <v>3.0554932673464537</v>
      </c>
      <c r="CT110" s="102">
        <f>(CT109-0.35*SIN(((CT37/CT19)-1.875)*(PI()/1.25)))</f>
        <v>1.7448263337365892</v>
      </c>
      <c r="CU110" s="102">
        <f t="shared" si="148"/>
        <v>2.6329272499048382</v>
      </c>
      <c r="CV110" s="102">
        <f t="shared" si="148"/>
        <v>3.7040671887112171</v>
      </c>
      <c r="CW110" s="103">
        <f t="shared" si="148"/>
        <v>3.1879585961820269</v>
      </c>
      <c r="CX110" s="104">
        <f t="shared" si="148"/>
        <v>3.0033164268080821</v>
      </c>
      <c r="CY110" s="104">
        <f t="shared" si="148"/>
        <v>3.5863752281037891</v>
      </c>
      <c r="CZ110" s="104">
        <f t="shared" si="148"/>
        <v>3.7192160148745366</v>
      </c>
      <c r="DA110" s="104">
        <f t="shared" si="148"/>
        <v>3.5625906388255677</v>
      </c>
      <c r="DB110" s="104">
        <f t="shared" si="148"/>
        <v>3.8923804792663437</v>
      </c>
      <c r="DC110" s="104">
        <f t="shared" si="148"/>
        <v>3.5058806248733489</v>
      </c>
      <c r="DD110" s="104">
        <f t="shared" si="148"/>
        <v>3.8214324560571136</v>
      </c>
      <c r="DE110" s="104">
        <f t="shared" si="148"/>
        <v>3.8483844872400486</v>
      </c>
      <c r="DF110" s="104">
        <f>(DF109-0.35*SIN(((DF37/DF19)-1.875)*(PI()/1.25)))</f>
        <v>4.4473275312107745</v>
      </c>
      <c r="DG110" s="104">
        <f>(DG109-0.35*SIN(((DG37/DG19)-1.875)*(PI()/1.25)))</f>
        <v>4.4564587416082722</v>
      </c>
      <c r="DH110" s="104"/>
      <c r="DI110" s="104">
        <f>(DI109-0.35*SIN(((DI37/DI19)-1.875)*(PI()/1.25)))</f>
        <v>4.5045814890328213</v>
      </c>
    </row>
    <row r="111" spans="1:115" s="46" customFormat="1" ht="15" thickBot="1" x14ac:dyDescent="0.4">
      <c r="A111" s="46" t="s">
        <v>463</v>
      </c>
      <c r="B111" s="114"/>
      <c r="C111" s="114"/>
      <c r="D111" s="114">
        <f t="shared" ref="D111:BM111" si="149">((D110/(3*(D67)^(1/3)))-1)*100</f>
        <v>5.4606407734002937</v>
      </c>
      <c r="E111" s="114"/>
      <c r="F111" s="114">
        <f t="shared" si="149"/>
        <v>-3.4184943482624908</v>
      </c>
      <c r="G111" s="114">
        <f t="shared" si="149"/>
        <v>-7.5859848109716799</v>
      </c>
      <c r="H111" s="114"/>
      <c r="I111" s="114">
        <f t="shared" si="149"/>
        <v>-6.0016813777186044</v>
      </c>
      <c r="J111" s="115"/>
      <c r="K111" s="114">
        <f t="shared" si="149"/>
        <v>-19.58515633757688</v>
      </c>
      <c r="L111" s="114"/>
      <c r="M111" s="114"/>
      <c r="N111" s="114">
        <f t="shared" si="149"/>
        <v>-10.483392609909014</v>
      </c>
      <c r="O111" s="114"/>
      <c r="P111" s="114">
        <f t="shared" si="149"/>
        <v>-17.361728907389207</v>
      </c>
      <c r="Q111" s="114"/>
      <c r="R111" s="114"/>
      <c r="S111" s="114">
        <f t="shared" si="149"/>
        <v>-24.360485349510373</v>
      </c>
      <c r="T111" s="114"/>
      <c r="U111" s="114"/>
      <c r="V111" s="114">
        <f t="shared" si="149"/>
        <v>-21.565099438279301</v>
      </c>
      <c r="W111" s="114">
        <f t="shared" si="149"/>
        <v>-22.704616512313759</v>
      </c>
      <c r="X111" s="114">
        <f t="shared" si="149"/>
        <v>-27.349276867456428</v>
      </c>
      <c r="Y111" s="114">
        <f t="shared" si="149"/>
        <v>-19.012010741973107</v>
      </c>
      <c r="Z111" s="114">
        <f t="shared" si="149"/>
        <v>-27.909355531040948</v>
      </c>
      <c r="AA111" s="114"/>
      <c r="AB111" s="114">
        <f t="shared" si="149"/>
        <v>9.5047006457437568</v>
      </c>
      <c r="AC111" s="114"/>
      <c r="AD111" s="115">
        <f t="shared" si="149"/>
        <v>-22.629424048559944</v>
      </c>
      <c r="AE111" s="114"/>
      <c r="AF111" s="114">
        <f t="shared" si="149"/>
        <v>-3.6134646106000257</v>
      </c>
      <c r="AG111" s="114">
        <f t="shared" si="149"/>
        <v>6.0471861256669701</v>
      </c>
      <c r="AH111" s="114">
        <f t="shared" si="149"/>
        <v>13.719092396849319</v>
      </c>
      <c r="AI111" s="114">
        <f t="shared" si="149"/>
        <v>0.66356307432935413</v>
      </c>
      <c r="AJ111" s="114">
        <f t="shared" si="149"/>
        <v>7.8428811930510101</v>
      </c>
      <c r="AK111" s="114"/>
      <c r="AL111" s="114">
        <f t="shared" si="149"/>
        <v>4.2878324499139753</v>
      </c>
      <c r="AM111" s="114">
        <f t="shared" si="149"/>
        <v>4.4923912349763562</v>
      </c>
      <c r="AN111" s="114">
        <f t="shared" si="149"/>
        <v>10.544320118885576</v>
      </c>
      <c r="AO111" s="114"/>
      <c r="AP111" s="114">
        <f t="shared" si="149"/>
        <v>-1.872105598710827</v>
      </c>
      <c r="AQ111" s="114">
        <f t="shared" si="149"/>
        <v>-3.438199027041966</v>
      </c>
      <c r="AR111" s="114"/>
      <c r="AS111" s="114">
        <f t="shared" si="149"/>
        <v>-3.0821249256781535</v>
      </c>
      <c r="AT111" s="114">
        <f t="shared" si="149"/>
        <v>-0.40182241107166172</v>
      </c>
      <c r="AU111" s="114"/>
      <c r="AV111" s="114">
        <f t="shared" si="149"/>
        <v>-4.3496122555607091</v>
      </c>
      <c r="AW111" s="114">
        <f t="shared" si="149"/>
        <v>-4.7258526203414082</v>
      </c>
      <c r="AX111" s="114">
        <f t="shared" si="149"/>
        <v>-4.7258526203414082</v>
      </c>
      <c r="AY111" s="114">
        <f t="shared" si="149"/>
        <v>-0.93861106598716049</v>
      </c>
      <c r="AZ111" s="114">
        <f t="shared" si="149"/>
        <v>-0.93861106598716049</v>
      </c>
      <c r="BA111" s="114">
        <f t="shared" si="149"/>
        <v>-0.5818808886334681</v>
      </c>
      <c r="BB111" s="114">
        <f t="shared" si="149"/>
        <v>-2.104914355261478</v>
      </c>
      <c r="BC111" s="114"/>
      <c r="BD111" s="114">
        <f t="shared" si="149"/>
        <v>-2.5050183913011614</v>
      </c>
      <c r="BE111" s="114"/>
      <c r="BF111" s="114"/>
      <c r="BG111" s="114">
        <f t="shared" si="149"/>
        <v>-1.8899110555869347</v>
      </c>
      <c r="BH111" s="114"/>
      <c r="BI111" s="114">
        <f t="shared" si="149"/>
        <v>-1.8295329475803701</v>
      </c>
      <c r="BJ111" s="114">
        <f t="shared" si="149"/>
        <v>-2.0922538600688267</v>
      </c>
      <c r="BK111" s="114">
        <f t="shared" si="149"/>
        <v>1.2131116446977286</v>
      </c>
      <c r="BL111" s="115"/>
      <c r="BM111" s="114">
        <f t="shared" si="149"/>
        <v>-5.1206654607871886</v>
      </c>
      <c r="BN111" s="114"/>
      <c r="BO111" s="114"/>
      <c r="BP111" s="114"/>
      <c r="BQ111" s="114"/>
      <c r="BR111" s="114"/>
      <c r="BS111" s="114">
        <f>((BS110/(3*(BS67)^(1/3)))-1)*100</f>
        <v>-6.588265085383882</v>
      </c>
      <c r="BT111" s="115">
        <f>((BT110/(3*(BT67)^(1/3)))-1)*100</f>
        <v>-4.5368557465217618</v>
      </c>
      <c r="BU111" s="114"/>
      <c r="BV111" s="114"/>
      <c r="BW111" s="114"/>
      <c r="BX111" s="114">
        <f>((BX110/(3*(BX67)^(1/3)))-1)*100</f>
        <v>-1.9801138207211078</v>
      </c>
      <c r="BY111" s="114"/>
      <c r="BZ111" s="114"/>
      <c r="CA111" s="114"/>
      <c r="CB111" s="114"/>
      <c r="CC111" s="114"/>
      <c r="CD111" s="114"/>
      <c r="CE111" s="114">
        <f>((CE110/(3*(CE67)^(1/3)))-1)*100</f>
        <v>-0.90354441190141355</v>
      </c>
      <c r="CF111" s="116">
        <f>((CF110/(3*(CF67)^(1/3)))-1)*100</f>
        <v>4.8377118331859981</v>
      </c>
      <c r="CG111" s="5"/>
      <c r="CH111" s="116"/>
      <c r="CI111" s="114">
        <f t="shared" ref="CI111:DA111" si="150">((CI110/(3*(CI67)^(1/3)))-1)*100</f>
        <v>93.18515787827306</v>
      </c>
      <c r="CJ111" s="114"/>
      <c r="CK111" s="114">
        <f t="shared" si="150"/>
        <v>78.27452743670753</v>
      </c>
      <c r="CL111" s="114"/>
      <c r="CM111" s="114">
        <f t="shared" si="150"/>
        <v>-0.7951381453338624</v>
      </c>
      <c r="CN111" s="114">
        <f t="shared" si="150"/>
        <v>-8.7252161990253434</v>
      </c>
      <c r="CO111" s="114">
        <f t="shared" si="150"/>
        <v>-23.837550770127248</v>
      </c>
      <c r="CP111" s="114">
        <f>((CP110/(3*(CP67)^(1/3)))-1)*100</f>
        <v>-26.023933541171253</v>
      </c>
      <c r="CQ111" s="114">
        <f>((CQ110/(3*(CQ67)^(1/3)))-1)*100</f>
        <v>-1.3334122740070176</v>
      </c>
      <c r="CR111" s="114">
        <f t="shared" si="150"/>
        <v>-10.839532445874999</v>
      </c>
      <c r="CS111" s="114"/>
      <c r="CT111" s="114">
        <f>((CT110/(3*(CT67)^(1/3)))-1)*100</f>
        <v>-38.955266645906683</v>
      </c>
      <c r="CU111" s="114"/>
      <c r="CV111" s="114">
        <f>((CV110/(3*(CV67)^(1/3)))-1)*100</f>
        <v>29.937999034127195</v>
      </c>
      <c r="CW111" s="114">
        <f t="shared" si="150"/>
        <v>-2.1108366539074441</v>
      </c>
      <c r="CX111" s="115">
        <f t="shared" si="150"/>
        <v>-11.046252201464002</v>
      </c>
      <c r="CY111" s="115">
        <f t="shared" si="150"/>
        <v>23.352102422440346</v>
      </c>
      <c r="CZ111" s="115">
        <f t="shared" si="150"/>
        <v>17.01160906908834</v>
      </c>
      <c r="DA111" s="115">
        <f t="shared" si="150"/>
        <v>-5.0369587119085457</v>
      </c>
      <c r="DB111" s="115"/>
      <c r="DC111" s="115"/>
      <c r="DD111" s="115"/>
      <c r="DE111" s="115">
        <f>((DE110/(3*(DE67)^(1/3)))-1)*100</f>
        <v>1.5638351750660195</v>
      </c>
      <c r="DF111" s="115"/>
      <c r="DG111" s="115"/>
      <c r="DH111" s="115"/>
      <c r="DI111" s="115">
        <f>((DI110/(3*(DI67)^(1/3)))-1)*100</f>
        <v>12.322788412957063</v>
      </c>
    </row>
    <row r="112" spans="1:115" s="3" customFormat="1" x14ac:dyDescent="0.35">
      <c r="B112" s="108"/>
      <c r="C112" s="108"/>
      <c r="D112" s="108"/>
      <c r="E112" s="108"/>
      <c r="F112" s="108"/>
      <c r="G112" s="108"/>
      <c r="H112" s="108"/>
      <c r="I112" s="108"/>
      <c r="J112" s="107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7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7"/>
      <c r="BM112" s="108"/>
      <c r="BN112" s="108"/>
      <c r="BO112" s="108"/>
      <c r="BP112" s="108"/>
      <c r="BQ112" s="108"/>
      <c r="BR112" s="108"/>
      <c r="BS112" s="108"/>
      <c r="BT112" s="107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9"/>
      <c r="CG112" s="5"/>
      <c r="CH112" s="109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7"/>
      <c r="CY112" s="107"/>
      <c r="CZ112" s="107"/>
      <c r="DA112" s="107"/>
      <c r="DB112" s="107"/>
      <c r="DC112" s="107"/>
      <c r="DD112" s="107"/>
      <c r="DE112" s="107"/>
    </row>
    <row r="113" spans="1:115" x14ac:dyDescent="0.35">
      <c r="A113" s="2" t="s">
        <v>464</v>
      </c>
      <c r="B113" s="102">
        <f>4.7+0.36*(B79)^1.27</f>
        <v>9.4691275741806571</v>
      </c>
      <c r="C113" s="102">
        <f t="shared" ref="C113:CD113" si="151">4.7+0.36*(C79)^1.27</f>
        <v>8.6597951247065836</v>
      </c>
      <c r="D113" s="102">
        <f t="shared" si="151"/>
        <v>9.70616697333692</v>
      </c>
      <c r="E113" s="102">
        <f t="shared" si="151"/>
        <v>11.777062534754805</v>
      </c>
      <c r="F113" s="102">
        <f t="shared" si="151"/>
        <v>10.851488178835559</v>
      </c>
      <c r="G113" s="102">
        <f t="shared" si="151"/>
        <v>10.514097283120392</v>
      </c>
      <c r="H113" s="102">
        <f t="shared" si="151"/>
        <v>11.849650134277669</v>
      </c>
      <c r="I113" s="102">
        <f t="shared" si="151"/>
        <v>12.90536212845241</v>
      </c>
      <c r="J113" s="104">
        <f t="shared" si="151"/>
        <v>12.365457186162949</v>
      </c>
      <c r="K113" s="102">
        <f t="shared" si="151"/>
        <v>15.364539879369545</v>
      </c>
      <c r="L113" s="102">
        <f t="shared" si="151"/>
        <v>15.931800997410097</v>
      </c>
      <c r="M113" s="102">
        <f>4.7+0.36*(M79)^1.27</f>
        <v>15.89482856877056</v>
      </c>
      <c r="N113" s="102">
        <f t="shared" si="151"/>
        <v>16.190619702889062</v>
      </c>
      <c r="O113" s="102">
        <f>4.7+0.36*(O79)^1.27</f>
        <v>16.779876727386338</v>
      </c>
      <c r="P113" s="102">
        <f t="shared" si="151"/>
        <v>14.762140565038301</v>
      </c>
      <c r="Q113" s="102">
        <f t="shared" si="151"/>
        <v>16.782312315928714</v>
      </c>
      <c r="R113" s="102">
        <f t="shared" si="151"/>
        <v>17.247843421101223</v>
      </c>
      <c r="S113" s="102">
        <f t="shared" si="151"/>
        <v>16.158547129997896</v>
      </c>
      <c r="T113" s="102">
        <f t="shared" si="151"/>
        <v>16.303002560117029</v>
      </c>
      <c r="U113" s="102">
        <f t="shared" si="151"/>
        <v>18.750981383012611</v>
      </c>
      <c r="V113" s="102">
        <f t="shared" si="151"/>
        <v>17.470953943018095</v>
      </c>
      <c r="W113" s="102">
        <f t="shared" si="151"/>
        <v>17.442133774277988</v>
      </c>
      <c r="X113" s="102">
        <f t="shared" si="151"/>
        <v>17.031966485495943</v>
      </c>
      <c r="Y113" s="102">
        <f t="shared" si="151"/>
        <v>21.911703109831578</v>
      </c>
      <c r="Z113" s="102">
        <f t="shared" si="151"/>
        <v>23.819269294788249</v>
      </c>
      <c r="AA113" s="102">
        <f t="shared" si="151"/>
        <v>27.395035572894646</v>
      </c>
      <c r="AB113" s="102">
        <f t="shared" si="151"/>
        <v>27.869043855621694</v>
      </c>
      <c r="AC113" s="102">
        <f t="shared" si="151"/>
        <v>31.006064945773282</v>
      </c>
      <c r="AD113" s="104">
        <f t="shared" si="151"/>
        <v>34.734896340640766</v>
      </c>
      <c r="AE113" s="102">
        <f t="shared" si="151"/>
        <v>12.505236709042947</v>
      </c>
      <c r="AF113" s="102">
        <f t="shared" si="151"/>
        <v>12.33181522433382</v>
      </c>
      <c r="AG113" s="102">
        <f t="shared" si="151"/>
        <v>11.167882204828295</v>
      </c>
      <c r="AH113" s="102">
        <f t="shared" si="151"/>
        <v>11.974963618203045</v>
      </c>
      <c r="AI113" s="102">
        <f t="shared" si="151"/>
        <v>11.915305900631033</v>
      </c>
      <c r="AJ113" s="102">
        <f t="shared" si="151"/>
        <v>12.81581259516987</v>
      </c>
      <c r="AK113" s="102">
        <f t="shared" si="151"/>
        <v>13.755875085030553</v>
      </c>
      <c r="AL113" s="102">
        <f t="shared" si="151"/>
        <v>14.055335643274105</v>
      </c>
      <c r="AM113" s="102">
        <f t="shared" si="151"/>
        <v>13.275052766810251</v>
      </c>
      <c r="AN113" s="102">
        <f t="shared" si="151"/>
        <v>13.76645438953198</v>
      </c>
      <c r="AO113" s="102">
        <f t="shared" si="151"/>
        <v>13.953032919300888</v>
      </c>
      <c r="AP113" s="102">
        <f t="shared" si="151"/>
        <v>12.160856855887406</v>
      </c>
      <c r="AQ113" s="102">
        <f t="shared" si="151"/>
        <v>13.639752435152865</v>
      </c>
      <c r="AR113" s="102">
        <f t="shared" si="151"/>
        <v>13.21436595346854</v>
      </c>
      <c r="AS113" s="102">
        <f t="shared" si="151"/>
        <v>13.424244055976647</v>
      </c>
      <c r="AT113" s="102">
        <f t="shared" si="151"/>
        <v>12.773860754610173</v>
      </c>
      <c r="AU113" s="102">
        <f t="shared" si="151"/>
        <v>12.916109524209915</v>
      </c>
      <c r="AV113" s="102">
        <f t="shared" si="151"/>
        <v>14.390751750993861</v>
      </c>
      <c r="AW113" s="102">
        <f t="shared" si="151"/>
        <v>14.198396676264053</v>
      </c>
      <c r="AX113" s="102">
        <f t="shared" si="151"/>
        <v>14.198396676264053</v>
      </c>
      <c r="AY113" s="102">
        <f t="shared" si="151"/>
        <v>14.762948654375823</v>
      </c>
      <c r="AZ113" s="102">
        <f t="shared" si="151"/>
        <v>14.762948654375823</v>
      </c>
      <c r="BA113" s="102">
        <f t="shared" si="151"/>
        <v>14.728327336992063</v>
      </c>
      <c r="BB113" s="102">
        <f t="shared" si="151"/>
        <v>14.590584651707701</v>
      </c>
      <c r="BC113" s="102">
        <f t="shared" si="151"/>
        <v>13.340029606742313</v>
      </c>
      <c r="BD113" s="102">
        <f t="shared" si="151"/>
        <v>14.425090858866824</v>
      </c>
      <c r="BE113" s="102">
        <f t="shared" si="151"/>
        <v>13.384568516046556</v>
      </c>
      <c r="BF113" s="102">
        <f t="shared" si="151"/>
        <v>13.142336154468079</v>
      </c>
      <c r="BG113" s="102">
        <f t="shared" si="151"/>
        <v>14.397302912534677</v>
      </c>
      <c r="BH113" s="102">
        <f t="shared" si="151"/>
        <v>13.227445585595216</v>
      </c>
      <c r="BI113" s="102">
        <f t="shared" si="151"/>
        <v>14.472150227565479</v>
      </c>
      <c r="BJ113" s="102">
        <f t="shared" si="151"/>
        <v>14.261700468672053</v>
      </c>
      <c r="BK113" s="102">
        <f t="shared" si="151"/>
        <v>14.65707673066861</v>
      </c>
      <c r="BL113" s="104">
        <f t="shared" si="151"/>
        <v>39.27530419743583</v>
      </c>
      <c r="BM113" s="102">
        <f t="shared" si="151"/>
        <v>56.102050927757205</v>
      </c>
      <c r="BN113" s="102">
        <f t="shared" si="151"/>
        <v>41.644455508181615</v>
      </c>
      <c r="BO113" s="102">
        <f t="shared" si="151"/>
        <v>52.062432417775341</v>
      </c>
      <c r="BP113" s="102">
        <f t="shared" si="151"/>
        <v>53.424967072717529</v>
      </c>
      <c r="BQ113" s="102">
        <f t="shared" si="151"/>
        <v>54.360327273717445</v>
      </c>
      <c r="BR113" s="102">
        <f t="shared" si="151"/>
        <v>81.72504779301714</v>
      </c>
      <c r="BS113" s="102">
        <f t="shared" si="151"/>
        <v>64.281348398842667</v>
      </c>
      <c r="BT113" s="104">
        <f t="shared" si="151"/>
        <v>36.973757688881079</v>
      </c>
      <c r="BU113" s="102">
        <f t="shared" si="151"/>
        <v>13.917623469530003</v>
      </c>
      <c r="BV113" s="102">
        <f t="shared" si="151"/>
        <v>14.990875436485226</v>
      </c>
      <c r="BW113" s="102">
        <f t="shared" si="151"/>
        <v>14.342701226779351</v>
      </c>
      <c r="BX113" s="102">
        <f t="shared" si="151"/>
        <v>14.699996607079264</v>
      </c>
      <c r="BY113" s="102">
        <f t="shared" si="151"/>
        <v>15.4406830634118</v>
      </c>
      <c r="BZ113" s="102">
        <f t="shared" si="151"/>
        <v>14.119338162802958</v>
      </c>
      <c r="CA113" s="103">
        <f t="shared" si="151"/>
        <v>14.514945263350661</v>
      </c>
      <c r="CB113" s="102">
        <f t="shared" si="151"/>
        <v>14.315268759858533</v>
      </c>
      <c r="CC113" s="102">
        <f t="shared" si="151"/>
        <v>13.892912568581401</v>
      </c>
      <c r="CD113" s="102">
        <f t="shared" si="151"/>
        <v>13.494937526915532</v>
      </c>
      <c r="CE113" s="103">
        <f>4.7+0.36*(CE79)^1.27</f>
        <v>13.800634557701517</v>
      </c>
      <c r="CF113" s="105">
        <f>4.7+0.36*(CF79)^1.27</f>
        <v>14.576501686039933</v>
      </c>
      <c r="CH113" s="105">
        <f t="shared" ref="CH113:DD113" si="152">4.7+0.36*(CH79)^1.27</f>
        <v>9.8463790687478721</v>
      </c>
      <c r="CI113" s="103">
        <f t="shared" si="152"/>
        <v>8.9772599569696663</v>
      </c>
      <c r="CJ113" s="103">
        <f t="shared" si="152"/>
        <v>11.903842855133416</v>
      </c>
      <c r="CK113" s="102">
        <f t="shared" si="152"/>
        <v>13.566771501525789</v>
      </c>
      <c r="CL113" s="103">
        <f t="shared" si="152"/>
        <v>12.955040440604968</v>
      </c>
      <c r="CM113" s="102">
        <f t="shared" si="152"/>
        <v>11.709718665316881</v>
      </c>
      <c r="CN113" s="102">
        <f t="shared" si="152"/>
        <v>11.821114661644827</v>
      </c>
      <c r="CO113" s="102">
        <f t="shared" si="152"/>
        <v>11.773047327211248</v>
      </c>
      <c r="CP113" s="102">
        <f>4.7+0.36*(CP79)^1.27</f>
        <v>23.948712307165504</v>
      </c>
      <c r="CQ113" s="102">
        <f>4.7+0.36*(CQ79)^1.27</f>
        <v>13.111248218470777</v>
      </c>
      <c r="CR113" s="102">
        <f t="shared" si="152"/>
        <v>11.677473936521441</v>
      </c>
      <c r="CS113" s="102">
        <f>4.7+0.36*(CS79)^1.27</f>
        <v>14.348999500482449</v>
      </c>
      <c r="CT113" s="102">
        <f>4.7+0.36*(CT79)^1.27</f>
        <v>24.219757504692222</v>
      </c>
      <c r="CU113" s="102">
        <f t="shared" si="152"/>
        <v>11.547164761194042</v>
      </c>
      <c r="CV113" s="102">
        <f>4.7+0.36*(CV79)^1.27</f>
        <v>14.740528042811881</v>
      </c>
      <c r="CW113" s="103">
        <f t="shared" si="152"/>
        <v>12.378937697502256</v>
      </c>
      <c r="CX113" s="104">
        <f t="shared" si="152"/>
        <v>12.165927274868055</v>
      </c>
      <c r="CY113" s="104">
        <f>4.7+0.36*(CY79)^1.27</f>
        <v>13.250680646933098</v>
      </c>
      <c r="CZ113" s="104">
        <f t="shared" si="152"/>
        <v>15.796303705466642</v>
      </c>
      <c r="DA113" s="104">
        <f t="shared" si="152"/>
        <v>14.381414355710231</v>
      </c>
      <c r="DB113" s="104">
        <f t="shared" si="152"/>
        <v>17.169861313289026</v>
      </c>
      <c r="DC113" s="104">
        <f t="shared" si="152"/>
        <v>14.703206931706649</v>
      </c>
      <c r="DD113" s="104">
        <f t="shared" si="152"/>
        <v>16.638795653693951</v>
      </c>
      <c r="DE113" s="104">
        <f>4.7+0.36*(DE79)^1.27</f>
        <v>15.009586958542123</v>
      </c>
      <c r="DF113" s="104">
        <f>4.7+0.36*(DF79)^1.27</f>
        <v>15.251769468947092</v>
      </c>
      <c r="DG113" s="104">
        <f>4.7+0.36*(DG79)^1.27</f>
        <v>16.783775880334687</v>
      </c>
      <c r="DH113" s="140">
        <f>4.7+0.36*(DH79)^1.27</f>
        <v>15.188849117119045</v>
      </c>
      <c r="DI113" s="160">
        <f>4.7+0.36*(DI79)^1.27</f>
        <v>16.172035357453314</v>
      </c>
    </row>
    <row r="114" spans="1:115" x14ac:dyDescent="0.35">
      <c r="A114" s="2" t="s">
        <v>465</v>
      </c>
      <c r="B114" s="102"/>
      <c r="C114" s="102"/>
      <c r="D114" s="102"/>
      <c r="E114" s="102"/>
      <c r="F114" s="102"/>
      <c r="G114" s="102">
        <f>(G82-G113)*100/G113</f>
        <v>3.1782920499519971</v>
      </c>
      <c r="H114" s="102"/>
      <c r="I114" s="102"/>
      <c r="J114" s="104"/>
      <c r="K114" s="102"/>
      <c r="L114" s="102"/>
      <c r="M114" s="102"/>
      <c r="N114" s="102"/>
      <c r="O114" s="102"/>
      <c r="P114" s="102">
        <f>(P82-P113)*100/P113</f>
        <v>13.071559807444107</v>
      </c>
      <c r="Q114" s="102"/>
      <c r="R114" s="102"/>
      <c r="S114" s="102">
        <f>(S82-S113)*100/S113</f>
        <v>-1.7336774934003463</v>
      </c>
      <c r="T114" s="102"/>
      <c r="U114" s="102"/>
      <c r="V114" s="102">
        <f>(V82-V113)*100/V113</f>
        <v>8.3441660435109153</v>
      </c>
      <c r="W114" s="102">
        <f>(W82-W113)*100/W113</f>
        <v>9.1259977132018264</v>
      </c>
      <c r="X114" s="102">
        <f>(X82-X113)*100/X113</f>
        <v>20.264676496244515</v>
      </c>
      <c r="Y114" s="102">
        <f>(Y82-Y113)*100/Y113</f>
        <v>6.1110910747916733</v>
      </c>
      <c r="Z114" s="102">
        <f>(Z82-Z113)*100/Z113</f>
        <v>1.916691209358425</v>
      </c>
      <c r="AA114" s="102"/>
      <c r="AB114" s="102"/>
      <c r="AC114" s="102"/>
      <c r="AD114" s="104"/>
      <c r="AE114" s="102"/>
      <c r="AF114" s="102">
        <f>(AF82-AF113)*100/AF113</f>
        <v>4.2420669386147685</v>
      </c>
      <c r="AG114" s="102">
        <f>(AG82-AG113)*100/AG113</f>
        <v>-1.0915787757793045</v>
      </c>
      <c r="AH114" s="102">
        <f>(AH82-AH113)*100/AH113</f>
        <v>-4.7485347967205707</v>
      </c>
      <c r="AI114" s="102"/>
      <c r="AJ114" s="102">
        <f>(AJ82-AJ113)*100/AJ113</f>
        <v>-2.976812049932962</v>
      </c>
      <c r="AK114" s="102"/>
      <c r="AL114" s="102">
        <f t="shared" ref="AL114:AQ114" si="153">(AL82-AL113)*100/AL113</f>
        <v>-0.16597891874556697</v>
      </c>
      <c r="AM114" s="102">
        <f t="shared" si="153"/>
        <v>6.305139240147323</v>
      </c>
      <c r="AN114" s="102">
        <f t="shared" si="153"/>
        <v>5.3715657608379761</v>
      </c>
      <c r="AO114" s="102">
        <f t="shared" si="153"/>
        <v>7.5886801671598586E-2</v>
      </c>
      <c r="AP114" s="102">
        <f t="shared" si="153"/>
        <v>-3.4643446873178223</v>
      </c>
      <c r="AQ114" s="102">
        <f t="shared" si="153"/>
        <v>0.66162232850295677</v>
      </c>
      <c r="AR114" s="102"/>
      <c r="AS114" s="102">
        <f>(AS82-AS113)*100/AS113</f>
        <v>0.90513400399797017</v>
      </c>
      <c r="AT114" s="102">
        <f>(AT82-AT113)*100/AT113</f>
        <v>5.8365856265083353</v>
      </c>
      <c r="AU114" s="102"/>
      <c r="AV114" s="102">
        <f>(AV82-AV113)*100/AV113</f>
        <v>-0.81596853256781221</v>
      </c>
      <c r="AW114" s="102"/>
      <c r="AX114" s="102"/>
      <c r="AY114" s="102"/>
      <c r="AZ114" s="102"/>
      <c r="BA114" s="102"/>
      <c r="BB114" s="102"/>
      <c r="BC114" s="102">
        <f t="shared" ref="BC114" si="154">(BC82-BC113)*100/BC113</f>
        <v>1.7901864223538035</v>
      </c>
      <c r="BD114" s="102" t="s">
        <v>490</v>
      </c>
      <c r="BE114" s="102"/>
      <c r="BF114" s="102">
        <f t="shared" ref="BF114" si="155">(BF82-BF113)*100/BF113</f>
        <v>3.321364222476614</v>
      </c>
      <c r="BG114" s="102"/>
      <c r="BH114" s="102">
        <f>(BH82-BH113)*100/BH113</f>
        <v>5.0472096262925383</v>
      </c>
      <c r="BI114" s="102"/>
      <c r="BJ114" s="102"/>
      <c r="BK114" s="102"/>
      <c r="BL114" s="104"/>
      <c r="BM114" s="102"/>
      <c r="BN114" s="102"/>
      <c r="BO114" s="102"/>
      <c r="BP114" s="102"/>
      <c r="BQ114" s="102"/>
      <c r="BR114" s="102"/>
      <c r="BS114" s="102">
        <f>(BS82-BS113)*100/BS113</f>
        <v>1.0252661575254616</v>
      </c>
      <c r="BT114" s="104">
        <f>(BT82-BT113)*100/BT113</f>
        <v>2.6342535762465649</v>
      </c>
      <c r="BU114" s="102"/>
      <c r="BV114" s="102"/>
      <c r="BW114" s="102"/>
      <c r="BX114" s="102"/>
      <c r="BY114" s="102"/>
      <c r="BZ114" s="102"/>
      <c r="CA114" s="103"/>
      <c r="CB114" s="102"/>
      <c r="CC114" s="102"/>
      <c r="CD114" s="102"/>
      <c r="CE114" s="103"/>
      <c r="CF114" s="105">
        <f>(CF82-CF113)*100/CF113</f>
        <v>-1.2225942066171149</v>
      </c>
      <c r="CH114" s="105"/>
      <c r="CI114" s="103"/>
      <c r="CJ114" s="103"/>
      <c r="CK114" s="102"/>
      <c r="CL114" s="103"/>
      <c r="CM114" s="102"/>
      <c r="CN114" s="102"/>
      <c r="CO114" s="102">
        <f t="shared" ref="CO114:DE114" si="156">(CO82-CO113)*100/CO113</f>
        <v>1.2806687006482205</v>
      </c>
      <c r="CP114" s="102"/>
      <c r="CQ114" s="102" t="s">
        <v>466</v>
      </c>
      <c r="CR114" s="102"/>
      <c r="CS114" s="102">
        <f>(CS82-CS113)*100/CS113</f>
        <v>-0.16632664960918522</v>
      </c>
      <c r="CT114" s="102">
        <f>(CT82-CT113)*100/CT113</f>
        <v>2.1391759827671084</v>
      </c>
      <c r="CU114" s="102">
        <f>(CU82-CU113)*100/CU113</f>
        <v>-100</v>
      </c>
      <c r="CV114" s="102">
        <f>(CV82-CV113)*100/CV113</f>
        <v>0.56364805003165719</v>
      </c>
      <c r="CW114" s="103">
        <f t="shared" si="156"/>
        <v>-1.6583953196993242</v>
      </c>
      <c r="CX114" s="104">
        <f t="shared" si="156"/>
        <v>-0.25992687440644296</v>
      </c>
      <c r="CY114" s="104">
        <f t="shared" si="156"/>
        <v>-8.1375802051035198</v>
      </c>
      <c r="CZ114" s="104">
        <f t="shared" si="156"/>
        <v>-0.29943369175308376</v>
      </c>
      <c r="DA114" s="104">
        <f t="shared" si="156"/>
        <v>-0.67975328588367046</v>
      </c>
      <c r="DB114" s="104"/>
      <c r="DC114" s="104">
        <f t="shared" si="156"/>
        <v>1.5852183893268208</v>
      </c>
      <c r="DD114" s="104">
        <f t="shared" si="156"/>
        <v>-0.422380042111142</v>
      </c>
      <c r="DE114" s="104">
        <f t="shared" si="156"/>
        <v>2.6979480331021968</v>
      </c>
      <c r="DF114" s="104">
        <f>(DF82-DF113)*100/DF113</f>
        <v>-2.4605054754999842</v>
      </c>
      <c r="DG114" s="104">
        <f>(DG82-DG113)*100/DG113</f>
        <v>-4.9855995767806149</v>
      </c>
      <c r="DH114" s="104">
        <f>(DH82-DH113)*100/DH113</f>
        <v>-2.4776171731816383</v>
      </c>
      <c r="DI114" s="104">
        <f>(DI82-DI113)*100/DI113</f>
        <v>-1.8234368474205631</v>
      </c>
    </row>
    <row r="115" spans="1:115" ht="15" thickBot="1" x14ac:dyDescent="0.4">
      <c r="A115" s="46" t="s">
        <v>467</v>
      </c>
      <c r="B115" s="46"/>
      <c r="C115" s="46"/>
      <c r="D115" s="46"/>
      <c r="E115" s="46"/>
      <c r="F115" s="46"/>
      <c r="G115" s="46"/>
      <c r="H115" s="46"/>
      <c r="I115" s="46"/>
      <c r="J115" s="45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26"/>
      <c r="W115" s="126"/>
      <c r="X115" s="126"/>
      <c r="Y115" s="46"/>
      <c r="Z115" s="46"/>
      <c r="AA115" s="46"/>
      <c r="AB115" s="126"/>
      <c r="AC115" s="46"/>
      <c r="AD115" s="45"/>
      <c r="AE115" s="46"/>
      <c r="AF115" s="12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5"/>
      <c r="BM115" s="46"/>
      <c r="BN115" s="46"/>
      <c r="BO115" s="46"/>
      <c r="BP115" s="46"/>
      <c r="BQ115" s="46"/>
      <c r="BR115" s="46"/>
      <c r="BS115" s="46"/>
      <c r="BT115" s="127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7"/>
      <c r="CH115" s="47"/>
      <c r="CI115" s="46"/>
      <c r="CJ115" s="46"/>
      <c r="CK115" s="46"/>
      <c r="CL115" s="46"/>
      <c r="CM115" s="46"/>
      <c r="CN115" s="46"/>
      <c r="CO115" s="46"/>
      <c r="CP115" s="46"/>
      <c r="CQ115" s="46"/>
      <c r="CR115" s="126"/>
      <c r="CS115" s="126"/>
      <c r="CT115" s="126"/>
      <c r="CU115" s="126"/>
      <c r="CV115" s="126"/>
      <c r="CW115" s="46"/>
      <c r="CX115" s="45"/>
      <c r="CY115" s="45"/>
      <c r="CZ115" s="127"/>
      <c r="DA115" s="45"/>
      <c r="DB115" s="45"/>
      <c r="DC115" s="45"/>
      <c r="DD115" s="45"/>
      <c r="DE115" s="45"/>
    </row>
    <row r="116" spans="1:115" x14ac:dyDescent="0.35">
      <c r="CW116" s="2"/>
    </row>
    <row r="117" spans="1:115" x14ac:dyDescent="0.35">
      <c r="A117" s="2" t="s">
        <v>468</v>
      </c>
      <c r="B117" s="102"/>
      <c r="C117" s="102"/>
      <c r="D117" s="102">
        <f>(D17*D13*D21*PI()*D24*D31/D57)^(1/2)*(D25*D44)^(1/6)*(COS((D23/2)*(PI()/180)))^(-1/4)*(3.14+(2/3)*(D17*D23/1000)-1.1*(D17*D23/1000)^2)*(0.75+2.1*D59-3.8*(D59)^2)</f>
        <v>34.890190581173385</v>
      </c>
      <c r="E117" s="102">
        <f>(E17*E13*E21*PI()*E24*E31/E57)^(1/2)*(E25*E44)^(1/6)*(COS((E23/2)*(PI()/180)))^(-1/4)*(3.14+(2/3)*(E17*E23/1000)-1.1*(E17*E23/1000)^2)*(0.75+2.1*E59-3.8*(E59)^2)</f>
        <v>56.571255657184473</v>
      </c>
      <c r="F117" s="102">
        <f>(F17*F13*F21*PI()*F24*F31/F57)^(1/2)*(F25*F44)^(1/6)*(COS((F23/2)*(PI()/180)))^(-1/4)*(3.14+(2/3)*(F17*F23/1000)-1.1*(F17*F23/1000)^2)*(0.75+2.1*F59-3.8*(F59)^2)</f>
        <v>61.019120413978428</v>
      </c>
      <c r="G117" s="102">
        <f>(G17*G13*G21*PI()*G24*G31/G57)^(1/2)*(G25*G44)^(1/6)*(COS((G23/2)*(PI()/180)))^(-1/4)*(3.14+(2/3)*(G17*G23/1000)-1.1*(G17*G23/1000)^2)*(0.75+2.1*G59-3.8*(G59)^2)</f>
        <v>62.361902217435535</v>
      </c>
      <c r="H117" s="102"/>
      <c r="I117" s="102">
        <f>(I17*I13*I21*PI()*I24*I31/I57)^(1/2)*(I25*I44)^(1/6)*(COS((I23/2)*(PI()/180)))^(-1/4)*(3.14+(2/3)*(I17*I23/1000)-1.1*(I17*I23/1000)^2)*(0.75+2.1*I59-3.8*(I59)^2)</f>
        <v>127.90619348058476</v>
      </c>
      <c r="J117" s="104">
        <f>(J17*J13*J21*PI()*J24*J31/J57)^(1/2)*(J25*J44)^(1/6)*(COS((J23/2)*(PI()/180)))^(-1/4)*(3.14+(2/3)*(J17*J23/1000)-1.1*(J17*J23/1000)^2)*(0.75+2.1*J59-3.8*(J59)^2)</f>
        <v>130.86052471568195</v>
      </c>
      <c r="K117" s="102">
        <f>(K17*K13*K21*PI()*K24*K31/K57)^(1/2)*(K25*K44)^(1/6)*(COS((K23/2)*(PI()/180)))^(-1/4)*(3.14+(2/3)*(K17*K23/1000)-1.1*(K17*K23/1000)^2)*(0.75+2.1*K59-3.8*(K59)^2)</f>
        <v>150.48314966426304</v>
      </c>
      <c r="L117" s="102"/>
      <c r="M117" s="102">
        <f>(M17*M13*M21*PI()*M24*M31/M57)^(1/2)*(M25*M44)^(1/6)*(COS((M23/2)*(PI()/180)))^(-1/4)*(3.14+(2/3)*(M17*M23/1000)-1.1*(M17*M23/1000)^2)*(0.75+2.1*M59-3.8*(M59)^2)</f>
        <v>153.97573935668572</v>
      </c>
      <c r="N117" s="102">
        <f t="shared" ref="N117:S117" si="157">(N17*N13*N21*PI()*N24*N31/N57)^(1/2)*(N25*N44)^(1/6)*(COS((N23/2)*(PI()/180)))^(-1/4)*(3.14+(2/3)*(N17*N23/1000)-1.1*(N17*N23/1000)^2)*(0.75+2.1*N59-3.8*(N59)^2)</f>
        <v>157.2884093970799</v>
      </c>
      <c r="O117" s="102">
        <f>(O17*O13*O21*PI()*O24*O31/O57)^(1/2)*(O25*O44)^(1/6)*(COS((O23/2)*(PI()/180)))^(-1/4)*(3.14+(2/3)*(O17*O23/1000)-1.1*(O17*O23/1000)^2)*(0.75+2.1*O59-3.8*(O59)^2)</f>
        <v>144.56882019609796</v>
      </c>
      <c r="P117" s="102">
        <f t="shared" si="157"/>
        <v>135.61757452537151</v>
      </c>
      <c r="Q117" s="102">
        <f t="shared" si="157"/>
        <v>144.56882019609796</v>
      </c>
      <c r="R117" s="102">
        <f t="shared" si="157"/>
        <v>126.37740993722848</v>
      </c>
      <c r="S117" s="102">
        <f t="shared" si="157"/>
        <v>136.76142477797902</v>
      </c>
      <c r="T117" s="102"/>
      <c r="U117" s="102"/>
      <c r="V117" s="102">
        <f>(V17*V13*V21*PI()*V24*V31/V57)^(1/2)*(V25*V44)^(1/6)*(COS((V23/2)*(PI()/180)))^(-1/4)*(3.14+(2/3)*(V17*V23/1000)-1.1*(V17*V23/1000)^2)*(0.75+2.1*V59-3.8*(V59)^2)</f>
        <v>153.41740661454509</v>
      </c>
      <c r="W117" s="102">
        <f>(W17*W13*W21*PI()*W24*W31/W57)^(1/2)*(W25*W44)^(1/6)*(COS((W23/2)*(PI()/180)))^(-1/4)*(3.14+(2/3)*(W17*W23/1000)-1.1*(W17*W23/1000)^2)*(0.75+2.1*W59-3.8*(W59)^2)</f>
        <v>152.71097465773289</v>
      </c>
      <c r="X117" s="102">
        <f>(X17*X13*X21*PI()*X24*X31/X57)^(1/2)*(X25*X44)^(1/6)*(COS((X23/2)*(PI()/180)))^(-1/4)*(3.14+(2/3)*(X17*X23/1000)-1.1*(X17*X23/1000)^2)*(0.75+2.1*X59-3.8*(X59)^2)</f>
        <v>142.47724706587954</v>
      </c>
      <c r="Y117" s="102">
        <f>(Y17*Y13*Y21*PI()*Y24*Y31/Y57)^(1/2)*(Y25*Y44)^(1/6)*(COS((Y23/2)*(PI()/180)))^(-1/4)*(3.14+(2/3)*(Y17*Y23/1000)-1.1*(Y17*Y23/1000)^2)*(0.75+2.1*Y59-3.8*(Y59)^2)</f>
        <v>193.58894987014588</v>
      </c>
      <c r="Z117" s="102">
        <f>(Z17*Z13*Z21*PI()*Z24*Z31/Z57)^(1/2)*(Z25*Z44)^(1/6)*(COS((Z23/2)*(PI()/180)))^(-1/4)*(3.14+(2/3)*(Z17*Z23/1000)-1.1*(Z17*Z23/1000)^2)*(0.75+2.1*Z59-3.8*(Z59)^2)</f>
        <v>203.20171121623574</v>
      </c>
      <c r="AA117" s="102"/>
      <c r="AB117" s="102">
        <f>(AB17*AB13*AB21*PI()*AB24*AB31/AB57)^(1/2)*(AB25*AB44)^(1/6)*(COS((AB23/2)*(PI()/180)))^(-1/4)*(3.14+(2/3)*(AB17*AB23/1000)-1.1*(AB17*AB23/1000)^2)*(0.75+2.1*AB59-3.8*(AB59)^2)</f>
        <v>208.47716623775653</v>
      </c>
      <c r="AC117" s="102"/>
      <c r="AD117" s="104">
        <f>(AD17*AD13*AD21*PI()*AD24*AD31/AD57)^(1/2)*(AD25*AD44)^(1/6)*(COS((AD23/2)*(PI()/180)))^(-1/4)*(3.14+(2/3)*(AD17*AD23/1000)-1.1*(AD17*AD23/1000)^2)*(0.75+2.1*AD59-3.8*(AD59)^2)</f>
        <v>208.09858791649853</v>
      </c>
      <c r="AE117" s="102"/>
      <c r="AF117" s="102">
        <f>(AF17*AF13*AF21*PI()*AF24*AF31/AF57)^(1/2)*(AF25*AF44)^(1/6)*(COS((AF23/2)*(PI()/180)))^(-1/4)*(3.14+(2/3)*(AF17*AF23/1000)-1.1*(AF17*AF23/1000)^2)*(0.75+2.1*AF59-3.8*(AF59)^2)</f>
        <v>172.11949341462164</v>
      </c>
      <c r="AG117" s="102">
        <f>(AG17*AG13*AG21*PI()*AG24*AG31/AG57)^(1/2)*(AG25*AG44)^(1/6)*(COS((AG23/2)*(PI()/180)))^(-1/4)*(3.14+(2/3)*(AG17*AG23/1000)-1.1*(AG17*AG23/1000)^2)*(0.75+2.1*AG59-3.8*(AG59)^2)</f>
        <v>160.8833591644316</v>
      </c>
      <c r="AH117" s="102">
        <f>(AH17*AH13*AH21*PI()*AH24*AH31/AH57)^(1/2)*(AH25*AH44)^(1/6)*(COS((AH23/2)*(PI()/180)))^(-1/4)*(3.14+(2/3)*(AH17*AH23/1000)-1.1*(AH17*AH23/1000)^2)*(0.75+2.1*AH59-3.8*(AH59)^2)</f>
        <v>160.8833591644316</v>
      </c>
      <c r="AI117" s="102">
        <f>(AI17*AI13*AI21*PI()*AI24*AI31/AI57)^(1/2)*(AI25*AI44)^(1/6)*(COS((AI23/2)*(PI()/180)))^(-1/4)*(3.14+(2/3)*(AI17*AI23/1000)-1.1*(AI17*AI23/1000)^2)*(0.75+2.1*AI59-3.8*(AI59)^2)</f>
        <v>175.09140615380514</v>
      </c>
      <c r="AJ117" s="102">
        <f>(AJ17*AJ13*AJ21*PI()*AJ24*AJ31/AJ57)^(1/2)*(AJ25*AJ44)^(1/6)*(COS((AJ23/2)*(PI()/180)))^(-1/4)*(3.14+(2/3)*(AJ17*AJ23/1000)-1.1*(AJ17*AJ23/1000)^2)*(0.75+2.1*AJ59-3.8*(AJ59)^2)</f>
        <v>163.79903923505441</v>
      </c>
      <c r="AK117" s="102"/>
      <c r="AL117" s="102">
        <f>(AL17*AL13*AL21*PI()*AL24*AL31/AL57)^(1/2)*(AL25*AL44)^(1/6)*(COS((AL23/2)*(PI()/180)))^(-1/4)*(3.14+(2/3)*(AL17*AL23/1000)-1.1*(AL17*AL23/1000)^2)*(0.75+2.1*AL59-3.8*(AL59)^2)</f>
        <v>167.894542630031</v>
      </c>
      <c r="AM117" s="102">
        <f>(AM17*AM13*AM21*PI()*AM24*AM31/AM57)^(1/2)*(AM25*AM44)^(1/6)*(COS((AM23/2)*(PI()/180)))^(-1/4)*(3.14+(2/3)*(AM17*AM23/1000)-1.1*(AM17*AM23/1000)^2)*(0.75+2.1*AM59-3.8*(AM59)^2)</f>
        <v>134.77198413648875</v>
      </c>
      <c r="AN117" s="102">
        <f>(AN17*AN13*AN21*PI()*AN24*AN31/AN57)^(1/2)*(AN25*AN44)^(1/6)*(COS((AN23/2)*(PI()/180)))^(-1/4)*(3.14+(2/3)*(AN17*AN23/1000)-1.1*(AN17*AN23/1000)^2)*(0.75+2.1*AN59-3.8*(AN59)^2)</f>
        <v>144.03364073824852</v>
      </c>
      <c r="AO117" s="102"/>
      <c r="AP117" s="102">
        <f>(AP17*AP13*AP21*PI()*AP24*AP31/AP57)^(1/2)*(AP25*AP44)^(1/6)*(COS((AP23/2)*(PI()/180)))^(-1/4)*(3.14+(2/3)*(AP17*AP23/1000)-1.1*(AP17*AP23/1000)^2)*(0.75+2.1*AP59-3.8*(AP59)^2)</f>
        <v>218.69636808211413</v>
      </c>
      <c r="AQ117" s="102">
        <f>(AQ17*AQ13*AQ21*PI()*AQ24*AQ31/AQ57)^(1/2)*(AQ25*AQ44)^(1/6)*(COS((AQ23/2)*(PI()/180)))^(-1/4)*(3.14+(2/3)*(AQ17*AQ23/1000)-1.1*(AQ17*AQ23/1000)^2)*(0.75+2.1*AQ59-3.8*(AQ59)^2)</f>
        <v>206.03195200672448</v>
      </c>
      <c r="AR117" s="102"/>
      <c r="AS117" s="102">
        <f>(AS17*AS13*AS21*PI()*AS24*AS31/AS57)^(1/2)*(AS25*AS44)^(1/6)*(COS((AS23/2)*(PI()/180)))^(-1/4)*(3.14+(2/3)*(AS17*AS23/1000)-1.1*(AS17*AS23/1000)^2)*(0.75+2.1*AS59-3.8*(AS59)^2)</f>
        <v>260.29369386850044</v>
      </c>
      <c r="AT117" s="102">
        <f>(AT17*AT13*AT21*PI()*AT24*AT31/AT57)^(1/2)*(AT25*AT44)^(1/6)*(COS((AT23/2)*(PI()/180)))^(-1/4)*(3.14+(2/3)*(AT17*AT23/1000)-1.1*(AT17*AT23/1000)^2)*(0.75+2.1*AT59-3.8*(AT59)^2)</f>
        <v>156.67441982890264</v>
      </c>
      <c r="AU117" s="102">
        <f>(AU17*AU13*AU21*PI()*AU24*AU31/AU57)^(1/2)*(AU25*AU44)^(1/6)*(COS((AU23/2)*(PI()/180)))^(-1/4)*(3.14+(2/3)*(AU17*AU23/1000)-1.1*(AU17*AU23/1000)^2)*(0.75+2.1*AU59-3.8*(AU59)^2)</f>
        <v>179.11280633065499</v>
      </c>
      <c r="AV117" s="102">
        <f t="shared" ref="AV117:BB117" si="158">(AV17*AV13*AV21*PI()*AV24*AV31/AV57)^(1/2)*(AV25*AV44)^(1/6)*(COS((AV23/2)*(PI()/180)))^(-1/4)*(3.14+(2/3)*(AV17*AV23/1000)-1.1*(AV17*AV23/1000)^2)*(0.75+2.1*AV59-3.8*(AV59)^2)</f>
        <v>223.16788355334629</v>
      </c>
      <c r="AW117" s="102">
        <f t="shared" si="158"/>
        <v>223.16788355334629</v>
      </c>
      <c r="AX117" s="102">
        <f t="shared" si="158"/>
        <v>223.16788355334629</v>
      </c>
      <c r="AY117" s="102">
        <f t="shared" si="158"/>
        <v>223.16788355334629</v>
      </c>
      <c r="AZ117" s="102">
        <f t="shared" si="158"/>
        <v>223.16788355334629</v>
      </c>
      <c r="BA117" s="102">
        <f t="shared" si="158"/>
        <v>223.16788355334629</v>
      </c>
      <c r="BB117" s="102">
        <f t="shared" si="158"/>
        <v>228.04221779947224</v>
      </c>
      <c r="BC117" s="102"/>
      <c r="BD117" s="102">
        <f>(BD17*BD13*BD21*PI()*BD24*BD31/BD57)^(1/2)*(BD25*BD44)^(1/6)*(COS((BD23/2)*(PI()/180)))^(-1/4)*(3.14+(2/3)*(BD17*BD23/1000)-1.1*(BD17*BD23/1000)^2)*(0.75+2.1*BD59-3.8*(BD59)^2)</f>
        <v>228.04221779947224</v>
      </c>
      <c r="BE117" s="102"/>
      <c r="BF117" s="102"/>
      <c r="BG117" s="102">
        <f>(BG17*BG13*BG21*PI()*BG24*BG31/BG57)^(1/2)*(BG25*BG44)^(1/6)*(COS((BG23/2)*(PI()/180)))^(-1/4)*(3.14+(2/3)*(BG17*BG23/1000)-1.1*(BG17*BG23/1000)^2)*(0.75+2.1*BG59-3.8*(BG59)^2)</f>
        <v>230.20333317640132</v>
      </c>
      <c r="BH117" s="102">
        <f>(BH17*BH13*BH21*PI()*BH24*BH31/BH57)^(1/2)*(BH25*BH44)^(1/6)*(COS((BH23/2)*(PI()/180)))^(-1/4)*(3.14+(2/3)*(BH17*BH23/1000)-1.1*(BH17*BH23/1000)^2)*(0.75+2.1*BH59-3.8*(BH59)^2)</f>
        <v>258.63868945713301</v>
      </c>
      <c r="BI117" s="102">
        <f>(BI17*BI13*BI21*PI()*BI24*BI31/BI57)^(1/2)*(BI25*BI44)^(1/6)*(COS((BI23/2)*(PI()/180)))^(-1/4)*(3.14+(2/3)*(BI17*BI23/1000)-1.1*(BI17*BI23/1000)^2)*(0.75+2.1*BI59-3.8*(BI59)^2)</f>
        <v>234.96787922113134</v>
      </c>
      <c r="BJ117" s="102">
        <f>(BJ17*BJ13*BJ21*PI()*BJ24*BJ31/BJ57)^(1/2)*(BJ25*BJ44)^(1/6)*(COS((BJ23/2)*(PI()/180)))^(-1/4)*(3.14+(2/3)*(BJ17*BJ23/1000)-1.1*(BJ17*BJ23/1000)^2)*(0.75+2.1*BJ59-3.8*(BJ59)^2)</f>
        <v>234.96787922113134</v>
      </c>
      <c r="BK117" s="102">
        <f>(BK17*BK13*BK21*PI()*BK24*BK31/BK57)^(1/2)*(BK25*BK44)^(1/6)*(COS((BK23/2)*(PI()/180)))^(-1/4)*(3.14+(2/3)*(BK17*BK23/1000)-1.1*(BK17*BK23/1000)^2)*(0.75+2.1*BK59-3.8*(BK59)^2)</f>
        <v>239.62598850633591</v>
      </c>
      <c r="BL117" s="104"/>
      <c r="BM117" s="102">
        <f>(BM17*BM13*BM21*PI()*BM24*BM31/BM57)^(1/2)*(BM25*BM44)^(1/6)*(COS((BM23/2)*(PI()/180)))^(-1/4)*(3.14+(2/3)*(BM17*BM23/1000)-1.1*(BM17*BM23/1000)^2)*(0.75+2.1*BM59-3.8*(BM59)^2)</f>
        <v>221.74584493580684</v>
      </c>
      <c r="BN117" s="102"/>
      <c r="BO117" s="102"/>
      <c r="BP117" s="102"/>
      <c r="BQ117" s="102"/>
      <c r="BR117" s="102"/>
      <c r="BS117" s="102">
        <f>(BS17*BS13*BS21*PI()*BS24*BS31/BS57)^(1/2)*(BS25*BS44)^(1/6)*(COS((BS23/2)*(PI()/180)))^(-1/4)*(3.14+(2/3)*(BS17*BS23/1000)-1.1*(BS17*BS23/1000)^2)*(0.75+2.1*BS59-3.8*(BS59)^2)</f>
        <v>272.46750276507481</v>
      </c>
      <c r="BT117" s="104">
        <f>(BT17*BT13*BT21*PI()*BT24*BT31/BT57)^(1/2)*(BT25*BT44)^(1/6)*(COS((BT23/2)*(PI()/180)))^(-1/4)*(3.14+(2/3)*(BT17*BT23/1000)-1.1*(BT17*BT23/1000)^2)*(0.75+2.1*BT59-3.8*(BT59)^2)</f>
        <v>284.39747200859699</v>
      </c>
      <c r="BU117" s="102"/>
      <c r="BV117" s="102"/>
      <c r="BW117" s="102"/>
      <c r="BX117" s="102">
        <f>(BX17*BX13*BX21*PI()*BX24*BX31/BX57)^(1/2)*(BX25*BX44)^(1/6)*(COS((BX23/2)*(PI()/180)))^(-1/4)*(3.14+(2/3)*(BX17*BX23/1000)-1.1*(BX17*BX23/1000)^2)*(0.75+2.1*BX59-3.8*(BX59)^2)</f>
        <v>258.53084702845774</v>
      </c>
      <c r="BY117" s="102">
        <f>(BY17*BY13*BY21*PI()*BY24*BY31/BY57)^(1/2)*(BY25*BY44)^(1/6)*(COS((BY23/2)*(PI()/180)))^(-1/4)*(3.14+(2/3)*(BY17*BY23/1000)-1.1*(BY17*BY23/1000)^2)*(0.75+2.1*BY59-3.8*(BY59)^2)</f>
        <v>258.53084702845774</v>
      </c>
      <c r="BZ117" s="102"/>
      <c r="CA117" s="103">
        <f>(CA17*CA13*CA21*PI()*CA24*CA31/CA57)^(1/2)*(CA25*CA44)^(1/6)*(COS((CA23/2)*(PI()/180)))^(-1/4)*(3.14+(2/3)*(CA17*CA23/1000)-1.1*(CA17*CA23/1000)^2)*(0.75+2.1*CA59-3.8*(CA59)^2)</f>
        <v>258.53084702845774</v>
      </c>
      <c r="CB117" s="102"/>
      <c r="CC117" s="102"/>
      <c r="CD117" s="102"/>
      <c r="CE117" s="103"/>
      <c r="CF117" s="105">
        <f>(CF17*CF13*CF21*PI()*CF24*CF31/CF57)^(1/2)*(CF25*CF44)^(1/6)*(COS((CF23/2)*(PI()/180)))^(-1/4)*(3.14+(2/3)*(CF17*CF23/1000)-1.1*(CF17*CF23/1000)^2)*(0.75+2.1*CF59-3.8*(CF59)^2)</f>
        <v>296.30412379396569</v>
      </c>
      <c r="CH117" s="105"/>
      <c r="CI117" s="103"/>
      <c r="CJ117" s="103"/>
      <c r="CK117" s="103">
        <f t="shared" ref="CK117:DA117" si="159">(CK17*CK13*CK21*PI()*CK24*CK31/CK57)^(1/2)*(CK25*CK44)^(1/6)*(COS((CK23/2)*(PI()/180)))^(-1/4)*(3.14+(2/3)*(CK17*CK23/1000)-1.1*(CK17*CK23/1000)^2)*(0.75+2.1*CK59-3.8*(CK59)^2)</f>
        <v>37.193692495802026</v>
      </c>
      <c r="CL117" s="103">
        <f t="shared" si="159"/>
        <v>76.400228746663629</v>
      </c>
      <c r="CM117" s="102">
        <f t="shared" si="159"/>
        <v>102.81581520931054</v>
      </c>
      <c r="CN117" s="102">
        <f t="shared" si="159"/>
        <v>140.87092612617289</v>
      </c>
      <c r="CO117" s="102">
        <f t="shared" si="159"/>
        <v>106.80535236005626</v>
      </c>
      <c r="CP117" s="102">
        <f>(CP17*CP13*CP21*PI()*CP24*CP31/CP57)^(1/2)*(CP25*CP44)^(1/6)*(COS((CP23/2)*(PI()/180)))^(-1/4)*(3.14+(2/3)*(CP17*CP23/1000)-1.1*(CP17*CP23/1000)^2)*(0.75+2.1*CP59-3.8*(CP59)^2)</f>
        <v>188.00656460922798</v>
      </c>
      <c r="CQ117" s="102">
        <f>(CQ17*CQ13*CQ21*PI()*CQ24*CQ31/CQ57)^(1/2)*(CQ25*CQ44)^(1/6)*(COS((CQ23/2)*(PI()/180)))^(-1/4)*(3.14+(2/3)*(CQ17*CQ23/1000)-1.1*(CQ17*CQ23/1000)^2)*(0.75+2.1*CQ59-3.8*(CQ59)^2)</f>
        <v>145.21070767946179</v>
      </c>
      <c r="CR117" s="102">
        <f t="shared" si="159"/>
        <v>138.00349575627288</v>
      </c>
      <c r="CS117" s="102">
        <f>(CS17*CS13*CS21*PI()*CS24*CS31/CS57)^(1/2)*(CS25*CS44)^(1/6)*(COS((CS23/2)*(PI()/180)))^(-1/4)*(3.14+(2/3)*(CS17*CS23/1000)-1.1*(CS17*CS23/1000)^2)*(0.75+2.1*CS59-3.8*(CS59)^2)</f>
        <v>157.98395402006309</v>
      </c>
      <c r="CT117" s="102">
        <f>(CT17*CT13*CT21*PI()*CT24*CT31/CT57)^(1/2)*(CT25*CT44)^(1/6)*(COS((CT23/2)*(PI()/180)))^(-1/4)*(3.14+(2/3)*(CT17*CT23/1000)-1.1*(CT17*CT23/1000)^2)*(0.75+2.1*CT59-3.8*(CT59)^2)</f>
        <v>229.80056676937659</v>
      </c>
      <c r="CU117" s="102">
        <f t="shared" si="159"/>
        <v>159.5306045574718</v>
      </c>
      <c r="CV117" s="102">
        <f>(CV17*CV13*CV21*PI()*CV24*CV31/CV57)^(1/2)*(CV25*CV44)^(1/6)*(COS((CV23/2)*(PI()/180)))^(-1/4)*(3.14+(2/3)*(CV17*CV23/1000)-1.1*(CV17*CV23/1000)^2)*(0.75+2.1*CV59-3.8*(CV59)^2)</f>
        <v>182.16906610359848</v>
      </c>
      <c r="CW117" s="103">
        <f t="shared" si="159"/>
        <v>136.06821122325971</v>
      </c>
      <c r="CX117" s="104">
        <f t="shared" si="159"/>
        <v>194.06174472453748</v>
      </c>
      <c r="CY117" s="104">
        <f>(CY17*CY13*CY21*PI()*CY24*CY31/CY57)^(1/2)*(CY25*CY44)^(1/6)*(COS((CY23/2)*(PI()/180)))^(-1/4)*(3.14+(2/3)*(CY17*CY23/1000)-1.1*(CY17*CY23/1000)^2)*(0.75+2.1*CY59-3.8*(CY59)^2)</f>
        <v>470.70212183680997</v>
      </c>
      <c r="CZ117" s="104">
        <f t="shared" si="159"/>
        <v>200.96427316147719</v>
      </c>
      <c r="DA117" s="104">
        <f t="shared" si="159"/>
        <v>294.47633414288299</v>
      </c>
      <c r="DB117" s="104"/>
      <c r="DC117" s="104"/>
      <c r="DD117" s="104"/>
      <c r="DE117" s="104">
        <f>(DE17*DE13*DE21*PI()*DE24*DE31/DE57)^(1/2)*(DE25*DE44)^(1/6)*(COS((DE23/2)*(PI()/180)))^(-1/4)*(3.14+(2/3)*(DE17*DE23/1000)-1.1*(DE17*DE23/1000)^2)*(0.75+2.1*DE59-3.8*(DE59)^2)</f>
        <v>169.41131928865681</v>
      </c>
      <c r="DF117" s="104"/>
      <c r="DH117" s="104"/>
      <c r="DI117" s="104">
        <f>(DI17*DI13*DI21*PI()*DI24*DI31/DI57)^(1/2)*(DI25*DI44)^(1/6)*(COS((DI23/2)*(PI()/180)))^(-1/4)*(3.14+(2/3)*(DI17*DI23/1000)-1.1*(DI17*DI23/1000)^2)*(0.75+2.1*DI59-3.8*(DI59)^2)</f>
        <v>185.20021491667219</v>
      </c>
      <c r="DJ117" s="104">
        <f>(DJ17*DJ13*DJ21*PI()*DJ24*DJ31/DJ57)^(1/2)*(DJ25*DJ44)^(1/6)*(COS((DJ23/2)*(PI()/180)))^(-1/4)*(3.14+(2/3)*(DJ17*DJ23/1000)-1.1*(DJ17*DJ23/1000)^2)*(0.75+2.1*DJ59-3.8*(DJ59)^2)</f>
        <v>300.16100869359906</v>
      </c>
    </row>
    <row r="118" spans="1:115" x14ac:dyDescent="0.35">
      <c r="A118" s="2" t="s">
        <v>469</v>
      </c>
      <c r="B118" s="161"/>
      <c r="C118" s="161"/>
      <c r="D118" s="161">
        <f>D50</f>
        <v>1600</v>
      </c>
      <c r="E118" s="161">
        <f>E50</f>
        <v>2200</v>
      </c>
      <c r="F118" s="161">
        <f>F50</f>
        <v>2500</v>
      </c>
      <c r="G118" s="161">
        <f>G50</f>
        <v>3100</v>
      </c>
      <c r="H118" s="161"/>
      <c r="I118" s="161">
        <f>I50</f>
        <v>5000</v>
      </c>
      <c r="J118" s="162">
        <f>J50</f>
        <v>5000</v>
      </c>
      <c r="K118" s="161">
        <f>K50</f>
        <v>5500</v>
      </c>
      <c r="L118" s="161"/>
      <c r="M118" s="161">
        <f>M50</f>
        <v>6200</v>
      </c>
      <c r="N118" s="161">
        <f t="shared" ref="N118:S118" si="160">N50</f>
        <v>8000</v>
      </c>
      <c r="O118" s="161">
        <f>O50</f>
        <v>5500</v>
      </c>
      <c r="P118" s="161">
        <f t="shared" si="160"/>
        <v>5200</v>
      </c>
      <c r="Q118" s="161">
        <f t="shared" si="160"/>
        <v>5500</v>
      </c>
      <c r="R118" s="161">
        <f t="shared" si="160"/>
        <v>5500</v>
      </c>
      <c r="S118" s="161">
        <f t="shared" si="160"/>
        <v>5600</v>
      </c>
      <c r="T118" s="161"/>
      <c r="U118" s="161"/>
      <c r="V118" s="161">
        <f>V50</f>
        <v>5500</v>
      </c>
      <c r="W118" s="161">
        <f>W50</f>
        <v>5000</v>
      </c>
      <c r="X118" s="161">
        <f>X50</f>
        <v>5800</v>
      </c>
      <c r="Y118" s="161">
        <f>Y50</f>
        <v>8000</v>
      </c>
      <c r="Z118" s="161">
        <f>Z50</f>
        <v>7200</v>
      </c>
      <c r="AA118" s="161"/>
      <c r="AB118" s="161">
        <f>AB50</f>
        <v>7500</v>
      </c>
      <c r="AC118" s="161"/>
      <c r="AD118" s="162">
        <f>AD50</f>
        <v>9300</v>
      </c>
      <c r="AE118" s="161"/>
      <c r="AF118" s="161">
        <f>AF50</f>
        <v>7500</v>
      </c>
      <c r="AG118" s="161">
        <f>AG50</f>
        <v>8250</v>
      </c>
      <c r="AH118" s="161">
        <f>AH50</f>
        <v>8500</v>
      </c>
      <c r="AI118" s="161">
        <f>AI50</f>
        <v>8200</v>
      </c>
      <c r="AJ118" s="161">
        <f>AJ50</f>
        <v>7500</v>
      </c>
      <c r="AK118" s="161"/>
      <c r="AL118" s="161">
        <f>AL50</f>
        <v>7400</v>
      </c>
      <c r="AM118" s="161">
        <f>AM50</f>
        <v>6750</v>
      </c>
      <c r="AN118" s="161">
        <f>AN50</f>
        <v>6800</v>
      </c>
      <c r="AO118" s="161"/>
      <c r="AP118" s="161">
        <f>AP50</f>
        <v>11000</v>
      </c>
      <c r="AQ118" s="161">
        <f>AQ50</f>
        <v>9500</v>
      </c>
      <c r="AR118" s="161"/>
      <c r="AS118" s="161">
        <f>AS50</f>
        <v>10300</v>
      </c>
      <c r="AT118" s="161">
        <f>AT50</f>
        <v>8000</v>
      </c>
      <c r="AU118" s="161">
        <f>AU50</f>
        <v>8400</v>
      </c>
      <c r="AV118" s="161">
        <f t="shared" ref="AV118:BB118" si="161">AV50</f>
        <v>9500</v>
      </c>
      <c r="AW118" s="161">
        <f t="shared" si="161"/>
        <v>10000</v>
      </c>
      <c r="AX118" s="161">
        <f t="shared" si="161"/>
        <v>10000</v>
      </c>
      <c r="AY118" s="161">
        <f t="shared" si="161"/>
        <v>10000</v>
      </c>
      <c r="AZ118" s="161">
        <f t="shared" si="161"/>
        <v>10000</v>
      </c>
      <c r="BA118" s="161">
        <f t="shared" si="161"/>
        <v>10250</v>
      </c>
      <c r="BB118" s="161">
        <f t="shared" si="161"/>
        <v>10250</v>
      </c>
      <c r="BC118" s="161"/>
      <c r="BD118" s="161">
        <f>BD50</f>
        <v>10500</v>
      </c>
      <c r="BE118" s="161"/>
      <c r="BF118" s="161"/>
      <c r="BG118" s="161">
        <f>BG50</f>
        <v>10750</v>
      </c>
      <c r="BH118" s="161">
        <f>BH50</f>
        <v>12800</v>
      </c>
      <c r="BI118" s="161">
        <f>BI50</f>
        <v>10800</v>
      </c>
      <c r="BJ118" s="161">
        <f>BJ50</f>
        <v>11100</v>
      </c>
      <c r="BK118" s="161">
        <f>BK50</f>
        <v>11300</v>
      </c>
      <c r="BL118" s="162"/>
      <c r="BM118" s="161">
        <f>BM50</f>
        <v>10500</v>
      </c>
      <c r="BN118" s="161"/>
      <c r="BO118" s="161"/>
      <c r="BP118" s="161"/>
      <c r="BQ118" s="161"/>
      <c r="BR118" s="161"/>
      <c r="BS118" s="161">
        <f>BS50</f>
        <v>12200</v>
      </c>
      <c r="BT118" s="162">
        <f>BT50</f>
        <v>12500</v>
      </c>
      <c r="BU118" s="161"/>
      <c r="BV118" s="161"/>
      <c r="BW118" s="161"/>
      <c r="BX118" s="161">
        <f>BX50</f>
        <v>14200</v>
      </c>
      <c r="BY118" s="161">
        <f>BY50</f>
        <v>13900</v>
      </c>
      <c r="BZ118" s="161">
        <f>BZ50</f>
        <v>13800</v>
      </c>
      <c r="CA118" s="163">
        <f>CA50</f>
        <v>14600</v>
      </c>
      <c r="CB118" s="161"/>
      <c r="CC118" s="161"/>
      <c r="CD118" s="161"/>
      <c r="CE118" s="163">
        <f>CE50</f>
        <v>17000</v>
      </c>
      <c r="CF118" s="156">
        <f>CF50</f>
        <v>17500</v>
      </c>
      <c r="CH118" s="156"/>
      <c r="CI118" s="163"/>
      <c r="CJ118" s="163"/>
      <c r="CK118" s="163">
        <f t="shared" ref="CK118:DA118" si="162">CK50</f>
        <v>2200</v>
      </c>
      <c r="CL118" s="163">
        <f t="shared" si="162"/>
        <v>2900</v>
      </c>
      <c r="CM118" s="161">
        <f t="shared" si="162"/>
        <v>3800</v>
      </c>
      <c r="CN118" s="161">
        <f t="shared" si="162"/>
        <v>4000</v>
      </c>
      <c r="CO118" s="161">
        <f t="shared" si="162"/>
        <v>4500</v>
      </c>
      <c r="CP118" s="161">
        <f>CP50</f>
        <v>8100</v>
      </c>
      <c r="CQ118" s="161">
        <f>CQ50</f>
        <v>5900</v>
      </c>
      <c r="CR118" s="161">
        <f t="shared" si="162"/>
        <v>6000</v>
      </c>
      <c r="CS118" s="161">
        <f>CS50</f>
        <v>6750</v>
      </c>
      <c r="CT118" s="161">
        <f>CT50</f>
        <v>8250</v>
      </c>
      <c r="CU118" s="161">
        <f t="shared" si="162"/>
        <v>6500</v>
      </c>
      <c r="CV118" s="161">
        <f>CV50</f>
        <v>7800</v>
      </c>
      <c r="CW118" s="163">
        <f t="shared" si="162"/>
        <v>6700</v>
      </c>
      <c r="CX118" s="162">
        <f t="shared" si="162"/>
        <v>8600</v>
      </c>
      <c r="CY118" s="162">
        <f>CY50</f>
        <v>20000</v>
      </c>
      <c r="CZ118" s="162">
        <f t="shared" si="162"/>
        <v>9250</v>
      </c>
      <c r="DA118" s="162">
        <f t="shared" si="162"/>
        <v>14400</v>
      </c>
      <c r="DB118" s="162"/>
      <c r="DC118" s="162"/>
      <c r="DD118" s="162"/>
      <c r="DE118" s="162">
        <f>DE50</f>
        <v>8000</v>
      </c>
      <c r="DF118" s="162"/>
      <c r="DH118" s="162"/>
      <c r="DI118" s="162">
        <f>DI50</f>
        <v>5000</v>
      </c>
      <c r="DJ118" s="162">
        <f>DJ50</f>
        <v>18700</v>
      </c>
    </row>
    <row r="119" spans="1:115" x14ac:dyDescent="0.35">
      <c r="A119" s="2" t="s">
        <v>470</v>
      </c>
      <c r="B119" s="106"/>
      <c r="C119" s="106"/>
      <c r="D119" s="106">
        <f>D50/D117</f>
        <v>45.858161659436561</v>
      </c>
      <c r="E119" s="106">
        <f>E50/E117</f>
        <v>38.889007755665801</v>
      </c>
      <c r="F119" s="106">
        <f>F50/F117</f>
        <v>40.970764295502583</v>
      </c>
      <c r="G119" s="106">
        <f>G50/G117</f>
        <v>49.709837092385591</v>
      </c>
      <c r="H119" s="106"/>
      <c r="I119" s="106">
        <f>I50/I117</f>
        <v>39.091148473267353</v>
      </c>
      <c r="J119" s="107">
        <f>J50/J117</f>
        <v>38.208619527266912</v>
      </c>
      <c r="K119" s="106">
        <f>K50/K117</f>
        <v>36.548942604343615</v>
      </c>
      <c r="L119" s="106"/>
      <c r="M119" s="106">
        <f>M50/M117</f>
        <v>40.266083643460632</v>
      </c>
      <c r="N119" s="106">
        <f t="shared" ref="N119:S119" si="163">N50/N117</f>
        <v>50.861980426057521</v>
      </c>
      <c r="O119" s="106">
        <f>O50/O117</f>
        <v>38.044164658324092</v>
      </c>
      <c r="P119" s="106">
        <f t="shared" si="163"/>
        <v>38.343113111989609</v>
      </c>
      <c r="Q119" s="106">
        <f t="shared" si="163"/>
        <v>38.044164658324092</v>
      </c>
      <c r="R119" s="106">
        <f t="shared" si="163"/>
        <v>43.520436150193646</v>
      </c>
      <c r="S119" s="106">
        <f t="shared" si="163"/>
        <v>40.947218918574016</v>
      </c>
      <c r="T119" s="106"/>
      <c r="U119" s="106"/>
      <c r="V119" s="106">
        <f>V50/V117</f>
        <v>35.849908568840064</v>
      </c>
      <c r="W119" s="106">
        <f>W50/W117</f>
        <v>32.741589209330691</v>
      </c>
      <c r="X119" s="106">
        <f>X50/X117</f>
        <v>40.708254261244669</v>
      </c>
      <c r="Y119" s="106">
        <f>Y50/Y117</f>
        <v>41.324672742768527</v>
      </c>
      <c r="Z119" s="106">
        <f>Z50/Z117</f>
        <v>35.43277247472669</v>
      </c>
      <c r="AA119" s="106"/>
      <c r="AB119" s="106">
        <f>AB50/AB117</f>
        <v>35.975162821652468</v>
      </c>
      <c r="AC119" s="106"/>
      <c r="AD119" s="107">
        <f>AD50/AD117</f>
        <v>44.690356110113107</v>
      </c>
      <c r="AE119" s="106"/>
      <c r="AF119" s="106">
        <f>AF50/AF117</f>
        <v>43.574378771456871</v>
      </c>
      <c r="AG119" s="106">
        <f>AG50/AG117</f>
        <v>51.27938677342042</v>
      </c>
      <c r="AH119" s="106">
        <f>AH50/AH117</f>
        <v>52.83330758473619</v>
      </c>
      <c r="AI119" s="106">
        <f>AI50/AI117</f>
        <v>46.832681169953553</v>
      </c>
      <c r="AJ119" s="106">
        <f>AJ50/AJ117</f>
        <v>45.787814354865489</v>
      </c>
      <c r="AK119" s="106"/>
      <c r="AL119" s="106">
        <f>AL50/AL117</f>
        <v>44.075286093762379</v>
      </c>
      <c r="AM119" s="106">
        <f>AM50/AM117</f>
        <v>50.084593198271953</v>
      </c>
      <c r="AN119" s="106">
        <f>AN50/AN117</f>
        <v>47.211192920948235</v>
      </c>
      <c r="AO119" s="106"/>
      <c r="AP119" s="106">
        <f>AP50/AP117</f>
        <v>50.298046083096452</v>
      </c>
      <c r="AQ119" s="106">
        <f>AQ50/AQ117</f>
        <v>46.109352978852222</v>
      </c>
      <c r="AR119" s="106"/>
      <c r="AS119" s="106">
        <f>AS50/AS117</f>
        <v>39.570685893003336</v>
      </c>
      <c r="AT119" s="106">
        <f>AT50/AT117</f>
        <v>51.061302851712831</v>
      </c>
      <c r="AU119" s="106">
        <f>AU50/AU117</f>
        <v>46.897819157012158</v>
      </c>
      <c r="AV119" s="106">
        <f t="shared" ref="AV119:BB119" si="164">AV50/AV117</f>
        <v>42.568849283947749</v>
      </c>
      <c r="AW119" s="106">
        <f t="shared" si="164"/>
        <v>44.809315035734471</v>
      </c>
      <c r="AX119" s="106">
        <f t="shared" si="164"/>
        <v>44.809315035734471</v>
      </c>
      <c r="AY119" s="106">
        <f t="shared" si="164"/>
        <v>44.809315035734471</v>
      </c>
      <c r="AZ119" s="106">
        <f t="shared" si="164"/>
        <v>44.809315035734471</v>
      </c>
      <c r="BA119" s="106">
        <f t="shared" si="164"/>
        <v>45.929547911627836</v>
      </c>
      <c r="BB119" s="106">
        <f t="shared" si="164"/>
        <v>44.947817552858943</v>
      </c>
      <c r="BC119" s="106"/>
      <c r="BD119" s="106">
        <f>BD50/BD117</f>
        <v>46.0441057858555</v>
      </c>
      <c r="BE119" s="106"/>
      <c r="BF119" s="106"/>
      <c r="BG119" s="106">
        <f>BG50/BG117</f>
        <v>46.697846862896803</v>
      </c>
      <c r="BH119" s="106">
        <f>BH50/BH117</f>
        <v>49.489888874964635</v>
      </c>
      <c r="BI119" s="106">
        <f>BI50/BI117</f>
        <v>45.963729322491687</v>
      </c>
      <c r="BJ119" s="106">
        <f>BJ50/BJ117</f>
        <v>47.240499581449789</v>
      </c>
      <c r="BK119" s="106">
        <f>BK50/BK117</f>
        <v>47.156821638739814</v>
      </c>
      <c r="BL119" s="107"/>
      <c r="BM119" s="106">
        <f>BM50/BM117</f>
        <v>47.351507321544823</v>
      </c>
      <c r="BN119" s="106"/>
      <c r="BO119" s="106"/>
      <c r="BP119" s="106"/>
      <c r="BQ119" s="106"/>
      <c r="BR119" s="106"/>
      <c r="BS119" s="106">
        <f>BS50/BS117</f>
        <v>44.775982002224339</v>
      </c>
      <c r="BT119" s="107">
        <f>BT50/BT117</f>
        <v>43.952570716318249</v>
      </c>
      <c r="BU119" s="106"/>
      <c r="BV119" s="106"/>
      <c r="BW119" s="106"/>
      <c r="BX119" s="106">
        <f>BX50/BX117</f>
        <v>54.925747403894661</v>
      </c>
      <c r="BY119" s="106">
        <f>BY50/BY117</f>
        <v>53.765344289727871</v>
      </c>
      <c r="BZ119" s="106"/>
      <c r="CA119" s="108">
        <f>CA50/CA117</f>
        <v>56.472951556117046</v>
      </c>
      <c r="CB119" s="106"/>
      <c r="CC119" s="106"/>
      <c r="CD119" s="106"/>
      <c r="CE119" s="108"/>
      <c r="CF119" s="109">
        <f>CF50/CF117</f>
        <v>59.060939739632445</v>
      </c>
      <c r="CH119" s="109"/>
      <c r="CI119" s="108"/>
      <c r="CJ119" s="108"/>
      <c r="CK119" s="108">
        <f t="shared" ref="CK119:DA119" si="165">CK50/CK117</f>
        <v>59.149814185518402</v>
      </c>
      <c r="CL119" s="108">
        <f t="shared" si="165"/>
        <v>37.958001534473702</v>
      </c>
      <c r="CM119" s="106">
        <f t="shared" si="165"/>
        <v>36.959294562456463</v>
      </c>
      <c r="CN119" s="106">
        <f t="shared" si="165"/>
        <v>28.394787412821774</v>
      </c>
      <c r="CO119" s="106">
        <f t="shared" si="165"/>
        <v>42.132719948620647</v>
      </c>
      <c r="CP119" s="106">
        <f>CP50/CP117</f>
        <v>43.083601983983201</v>
      </c>
      <c r="CQ119" s="106">
        <f>CQ50/CQ117</f>
        <v>40.630612537359596</v>
      </c>
      <c r="CR119" s="106">
        <f t="shared" si="165"/>
        <v>43.477159524977274</v>
      </c>
      <c r="CS119" s="106">
        <f>CS50/CS117</f>
        <v>42.725858090263948</v>
      </c>
      <c r="CT119" s="106">
        <f>CT50/CT117</f>
        <v>35.900694745803392</v>
      </c>
      <c r="CU119" s="106">
        <f t="shared" si="165"/>
        <v>40.744533113446195</v>
      </c>
      <c r="CV119" s="106">
        <f>CV50/CV117</f>
        <v>42.817368320723482</v>
      </c>
      <c r="CW119" s="108">
        <f t="shared" si="165"/>
        <v>49.240009402392232</v>
      </c>
      <c r="CX119" s="107">
        <f t="shared" si="165"/>
        <v>44.31579244125286</v>
      </c>
      <c r="CY119" s="107">
        <f>CY50/CY117</f>
        <v>42.489717110163994</v>
      </c>
      <c r="CZ119" s="107">
        <f t="shared" si="165"/>
        <v>46.028081780324776</v>
      </c>
      <c r="DA119" s="107">
        <f t="shared" si="165"/>
        <v>48.900364241198986</v>
      </c>
      <c r="DB119" s="107"/>
      <c r="DC119" s="107"/>
      <c r="DD119" s="107"/>
      <c r="DE119" s="107">
        <f>DE50/DE117</f>
        <v>47.222346379163412</v>
      </c>
      <c r="DF119" s="107"/>
      <c r="DH119" s="107"/>
      <c r="DI119" s="107">
        <f>DI50/DI117</f>
        <v>26.997808842984703</v>
      </c>
      <c r="DJ119" s="107">
        <f>DJ50/DJ117</f>
        <v>62.299897249774858</v>
      </c>
    </row>
    <row r="120" spans="1:115" x14ac:dyDescent="0.35">
      <c r="A120" s="2" t="s">
        <v>471</v>
      </c>
      <c r="B120" s="106">
        <v>38.6</v>
      </c>
      <c r="C120" s="106">
        <v>38.6</v>
      </c>
      <c r="D120" s="106">
        <v>38.6</v>
      </c>
      <c r="E120" s="106">
        <v>38.6</v>
      </c>
      <c r="F120" s="106">
        <v>38.6</v>
      </c>
      <c r="G120" s="106">
        <v>38.6</v>
      </c>
      <c r="H120" s="106">
        <v>38.6</v>
      </c>
      <c r="I120" s="106">
        <v>38.6</v>
      </c>
      <c r="J120" s="107">
        <v>38.6</v>
      </c>
      <c r="K120" s="106">
        <v>38.6</v>
      </c>
      <c r="L120" s="106">
        <v>38.6</v>
      </c>
      <c r="M120" s="106">
        <v>37.6</v>
      </c>
      <c r="N120" s="106">
        <v>38.6</v>
      </c>
      <c r="O120" s="106">
        <v>38.6</v>
      </c>
      <c r="P120" s="106">
        <v>38.6</v>
      </c>
      <c r="Q120" s="106">
        <v>38.6</v>
      </c>
      <c r="R120" s="106">
        <v>38.6</v>
      </c>
      <c r="S120" s="106">
        <v>38.6</v>
      </c>
      <c r="T120" s="106">
        <v>38.6</v>
      </c>
      <c r="U120" s="106">
        <v>38.6</v>
      </c>
      <c r="V120" s="106">
        <v>38.6</v>
      </c>
      <c r="W120" s="106">
        <v>38.6</v>
      </c>
      <c r="X120" s="106">
        <v>38.6</v>
      </c>
      <c r="Y120" s="106">
        <v>38.6</v>
      </c>
      <c r="Z120" s="106">
        <v>38.6</v>
      </c>
      <c r="AA120" s="106">
        <v>38.6</v>
      </c>
      <c r="AB120" s="106">
        <v>38.6</v>
      </c>
      <c r="AC120" s="106">
        <v>38.6</v>
      </c>
      <c r="AD120" s="107">
        <v>38.6</v>
      </c>
      <c r="AE120" s="106">
        <v>47.4</v>
      </c>
      <c r="AF120" s="106">
        <v>47.4</v>
      </c>
      <c r="AG120" s="106">
        <v>47.4</v>
      </c>
      <c r="AH120" s="106">
        <v>47.4</v>
      </c>
      <c r="AI120" s="106">
        <v>47.4</v>
      </c>
      <c r="AJ120" s="106">
        <v>47.4</v>
      </c>
      <c r="AK120" s="106">
        <v>47.4</v>
      </c>
      <c r="AL120" s="106">
        <v>47.4</v>
      </c>
      <c r="AM120" s="106">
        <v>47.4</v>
      </c>
      <c r="AN120" s="106">
        <v>47.4</v>
      </c>
      <c r="AO120" s="106">
        <v>47.4</v>
      </c>
      <c r="AP120" s="106">
        <v>47.4</v>
      </c>
      <c r="AQ120" s="106">
        <v>47.4</v>
      </c>
      <c r="AR120" s="106">
        <v>47.4</v>
      </c>
      <c r="AS120" s="106">
        <v>47.4</v>
      </c>
      <c r="AT120" s="106">
        <v>47.4</v>
      </c>
      <c r="AU120" s="106">
        <v>47.4</v>
      </c>
      <c r="AV120" s="106">
        <v>47.4</v>
      </c>
      <c r="AW120" s="106">
        <v>47.4</v>
      </c>
      <c r="AX120" s="106">
        <v>47.4</v>
      </c>
      <c r="AY120" s="106">
        <v>47.4</v>
      </c>
      <c r="AZ120" s="106">
        <v>47.4</v>
      </c>
      <c r="BA120" s="106">
        <v>47.4</v>
      </c>
      <c r="BB120" s="106">
        <v>47.4</v>
      </c>
      <c r="BC120" s="106"/>
      <c r="BD120" s="106">
        <v>47.4</v>
      </c>
      <c r="BE120" s="106">
        <v>47.4</v>
      </c>
      <c r="BF120" s="106">
        <v>47.4</v>
      </c>
      <c r="BG120" s="106">
        <v>47.4</v>
      </c>
      <c r="BH120" s="106">
        <v>47.4</v>
      </c>
      <c r="BI120" s="106">
        <v>47.4</v>
      </c>
      <c r="BJ120" s="106">
        <v>47.4</v>
      </c>
      <c r="BK120" s="106">
        <v>47.4</v>
      </c>
      <c r="BL120" s="107">
        <v>47.4</v>
      </c>
      <c r="BM120" s="106">
        <v>47.4</v>
      </c>
      <c r="BN120" s="106">
        <v>47.4</v>
      </c>
      <c r="BO120" s="106">
        <v>47.4</v>
      </c>
      <c r="BP120" s="106">
        <v>47.4</v>
      </c>
      <c r="BQ120" s="106">
        <v>47.4</v>
      </c>
      <c r="BR120" s="106">
        <v>47.4</v>
      </c>
      <c r="BS120" s="106">
        <v>47.4</v>
      </c>
      <c r="BT120" s="107">
        <v>47.4</v>
      </c>
      <c r="BU120" s="106">
        <v>47.4</v>
      </c>
      <c r="BV120" s="106">
        <v>47.4</v>
      </c>
      <c r="BW120" s="106">
        <v>47.4</v>
      </c>
      <c r="BX120" s="106">
        <v>47.4</v>
      </c>
      <c r="BY120" s="106">
        <v>48.4</v>
      </c>
      <c r="BZ120" s="106">
        <v>47.4</v>
      </c>
      <c r="CA120" s="108">
        <v>47.4</v>
      </c>
      <c r="CB120" s="106">
        <v>47.4</v>
      </c>
      <c r="CC120" s="106">
        <v>47.4</v>
      </c>
      <c r="CD120" s="106">
        <v>47.4</v>
      </c>
      <c r="CE120" s="108">
        <v>47.4</v>
      </c>
      <c r="CF120" s="109">
        <v>48.4</v>
      </c>
      <c r="CH120" s="109">
        <v>38.6</v>
      </c>
      <c r="CI120" s="108">
        <v>38.6</v>
      </c>
      <c r="CJ120" s="108">
        <v>38.6</v>
      </c>
      <c r="CK120" s="108">
        <v>38.6</v>
      </c>
      <c r="CL120" s="108">
        <v>38.6</v>
      </c>
      <c r="CM120" s="108">
        <v>38.6</v>
      </c>
      <c r="CN120" s="106">
        <v>47.4</v>
      </c>
      <c r="CO120" s="106">
        <v>38.6</v>
      </c>
      <c r="CP120" s="106">
        <v>38.6</v>
      </c>
      <c r="CQ120" s="106">
        <v>47.4</v>
      </c>
      <c r="CR120" s="106">
        <v>47.4</v>
      </c>
      <c r="CS120" s="106">
        <v>47.4</v>
      </c>
      <c r="CT120" s="106">
        <v>38.6</v>
      </c>
      <c r="CU120" s="106">
        <v>38.6</v>
      </c>
      <c r="CV120" s="106">
        <v>47.4</v>
      </c>
      <c r="CW120" s="108">
        <v>47.4</v>
      </c>
      <c r="CX120" s="107">
        <v>47.4</v>
      </c>
      <c r="CY120" s="107">
        <v>47.4</v>
      </c>
      <c r="CZ120" s="107">
        <v>47.4</v>
      </c>
      <c r="DA120" s="107">
        <v>47.4</v>
      </c>
      <c r="DB120" s="107">
        <v>47.4</v>
      </c>
      <c r="DC120" s="107">
        <v>47.4</v>
      </c>
      <c r="DD120" s="107">
        <v>47.4</v>
      </c>
      <c r="DE120" s="107">
        <v>47.4</v>
      </c>
      <c r="DF120" s="107"/>
      <c r="DH120" s="107"/>
      <c r="DI120" s="107">
        <v>47.4</v>
      </c>
      <c r="DJ120" s="107">
        <v>47.4</v>
      </c>
    </row>
    <row r="121" spans="1:115" x14ac:dyDescent="0.35">
      <c r="A121" s="2" t="s">
        <v>472</v>
      </c>
      <c r="B121" s="164"/>
      <c r="C121" s="164"/>
      <c r="D121" s="164">
        <f>((D119/D120)-1)</f>
        <v>0.1880352761512063</v>
      </c>
      <c r="E121" s="164">
        <f>((E119/E120)-1)</f>
        <v>7.4872475561087448E-3</v>
      </c>
      <c r="F121" s="164">
        <f>((F119/F120)-1)</f>
        <v>6.1418764132191273E-2</v>
      </c>
      <c r="G121" s="164">
        <f>((G119/G120)-1)</f>
        <v>0.28781961379237275</v>
      </c>
      <c r="H121" s="164"/>
      <c r="I121" s="164">
        <f>((I119/I120)-1)</f>
        <v>1.2724053711589356E-2</v>
      </c>
      <c r="J121" s="165">
        <f>((J119/J120)-1)</f>
        <v>-1.0139390485313204E-2</v>
      </c>
      <c r="K121" s="164">
        <f>((K119/K120)-1)</f>
        <v>-5.313620196001001E-2</v>
      </c>
      <c r="L121" s="164"/>
      <c r="M121" s="164">
        <f t="shared" ref="M121:S121" si="166">((M119/M120)-1)</f>
        <v>7.0906479879272011E-2</v>
      </c>
      <c r="N121" s="164">
        <f t="shared" si="166"/>
        <v>0.31766788668542789</v>
      </c>
      <c r="O121" s="164">
        <f>((O119/O120)-1)</f>
        <v>-1.4399879318028774E-2</v>
      </c>
      <c r="P121" s="164">
        <f t="shared" si="166"/>
        <v>-6.655100725657781E-3</v>
      </c>
      <c r="Q121" s="164">
        <f t="shared" si="166"/>
        <v>-1.4399879318028774E-2</v>
      </c>
      <c r="R121" s="164">
        <f t="shared" si="166"/>
        <v>0.12747243912418771</v>
      </c>
      <c r="S121" s="164">
        <f t="shared" si="166"/>
        <v>6.0808780273938101E-2</v>
      </c>
      <c r="T121" s="164"/>
      <c r="U121" s="164"/>
      <c r="V121" s="164">
        <f>((V119/V120)-1)</f>
        <v>-7.1245891998962141E-2</v>
      </c>
      <c r="W121" s="164">
        <f>((W119/W120)-1)</f>
        <v>-0.15177230027640698</v>
      </c>
      <c r="X121" s="164">
        <f>((X119/X120)-1)</f>
        <v>5.4617986042607924E-2</v>
      </c>
      <c r="Y121" s="164">
        <f>((Y119/Y120)-1)</f>
        <v>7.0587376755661291E-2</v>
      </c>
      <c r="Z121" s="164">
        <f>((Z119/Z120)-1)</f>
        <v>-8.2052526561484762E-2</v>
      </c>
      <c r="AA121" s="164"/>
      <c r="AB121" s="164">
        <f>((AB119/AB120)-1)</f>
        <v>-6.8000963169625228E-2</v>
      </c>
      <c r="AC121" s="164"/>
      <c r="AD121" s="165">
        <f>((AD119/AD120)-1)</f>
        <v>0.15778124637598712</v>
      </c>
      <c r="AE121" s="164"/>
      <c r="AF121" s="164">
        <f>((AF119/AF120)-1)</f>
        <v>-8.0709308619053344E-2</v>
      </c>
      <c r="AG121" s="164">
        <f>((AG119/AG120)-1)</f>
        <v>8.1843602814776872E-2</v>
      </c>
      <c r="AH121" s="164">
        <f>((AH119/AH120)-1)</f>
        <v>0.11462674229401237</v>
      </c>
      <c r="AI121" s="164">
        <f>((AI119/AI120)-1)</f>
        <v>-1.1968751688743562E-2</v>
      </c>
      <c r="AJ121" s="164">
        <f>((AJ119/AJ120)-1)</f>
        <v>-3.4012355382584625E-2</v>
      </c>
      <c r="AK121" s="164"/>
      <c r="AL121" s="164">
        <f>((AL119/AL120)-1)</f>
        <v>-7.0141643591510983E-2</v>
      </c>
      <c r="AM121" s="164">
        <f>((AM119/AM120)-1)</f>
        <v>5.6636987305315412E-2</v>
      </c>
      <c r="AN121" s="164">
        <f>((AN119/AN120)-1)</f>
        <v>-3.9832717099528292E-3</v>
      </c>
      <c r="AO121" s="164"/>
      <c r="AP121" s="164">
        <f>((AP119/AP120)-1)</f>
        <v>6.1140212723553855E-2</v>
      </c>
      <c r="AQ121" s="164">
        <f>((AQ119/AQ120)-1)</f>
        <v>-2.7228840108602936E-2</v>
      </c>
      <c r="AR121" s="164"/>
      <c r="AS121" s="164">
        <f>((AS119/AS120)-1)</f>
        <v>-0.16517540310119538</v>
      </c>
      <c r="AT121" s="164">
        <f>((AT119/AT120)-1)</f>
        <v>7.7242676196473292E-2</v>
      </c>
      <c r="AU121" s="164">
        <f>((AU119/AU120)-1)</f>
        <v>-1.0594532552486102E-2</v>
      </c>
      <c r="AV121" s="164">
        <f t="shared" ref="AV121:BB121" si="167">((AV119/AV120)-1)</f>
        <v>-0.10192301088717826</v>
      </c>
      <c r="AW121" s="164">
        <f t="shared" si="167"/>
        <v>-5.4655800933871901E-2</v>
      </c>
      <c r="AX121" s="164">
        <f t="shared" si="167"/>
        <v>-5.4655800933871901E-2</v>
      </c>
      <c r="AY121" s="164">
        <f t="shared" si="167"/>
        <v>-5.4655800933871901E-2</v>
      </c>
      <c r="AZ121" s="164">
        <f t="shared" si="167"/>
        <v>-5.4655800933871901E-2</v>
      </c>
      <c r="BA121" s="164">
        <f t="shared" si="167"/>
        <v>-3.1022195957218668E-2</v>
      </c>
      <c r="BB121" s="164">
        <f t="shared" si="167"/>
        <v>-5.1733806901710033E-2</v>
      </c>
      <c r="BC121" s="164"/>
      <c r="BD121" s="164">
        <f>((BD119/BD120)-1)</f>
        <v>-2.8605363167605424E-2</v>
      </c>
      <c r="BE121" s="164"/>
      <c r="BF121" s="164"/>
      <c r="BG121" s="164">
        <f>((BG119/BG120)-1)</f>
        <v>-1.4813357322852272E-2</v>
      </c>
      <c r="BH121" s="166">
        <f>((BH119/BH120)-1)</f>
        <v>4.4090482594190572E-2</v>
      </c>
      <c r="BI121" s="164">
        <f>((BI119/BI120)-1)</f>
        <v>-3.030106914574493E-2</v>
      </c>
      <c r="BJ121" s="164">
        <f>((BJ119/BJ120)-1)</f>
        <v>-3.3649877331267675E-3</v>
      </c>
      <c r="BK121" s="164">
        <f>((BK119/BK120)-1)</f>
        <v>-5.1303451742654715E-3</v>
      </c>
      <c r="BL121" s="165"/>
      <c r="BM121" s="164">
        <f>((BM119/BM120)-1)</f>
        <v>-1.0230522880838588E-3</v>
      </c>
      <c r="BN121" s="164"/>
      <c r="BO121" s="164"/>
      <c r="BP121" s="164"/>
      <c r="BQ121" s="164"/>
      <c r="BR121" s="164"/>
      <c r="BS121" s="164">
        <f>((BS119/BS120)-1)</f>
        <v>-5.5359029488938005E-2</v>
      </c>
      <c r="BT121" s="165">
        <f>((BT119/BT120)-1)</f>
        <v>-7.2730575605100212E-2</v>
      </c>
      <c r="BU121" s="164"/>
      <c r="BV121" s="164"/>
      <c r="BW121" s="164"/>
      <c r="BX121" s="164">
        <f>((BX119/BX120)-1)</f>
        <v>0.15877104227625871</v>
      </c>
      <c r="BY121" s="164">
        <f>((BY119/BY120)-1)</f>
        <v>0.11085422086214614</v>
      </c>
      <c r="BZ121" s="164"/>
      <c r="CA121" s="167">
        <f>((CA119/CA120)-1)</f>
        <v>0.19141248008685752</v>
      </c>
      <c r="CB121" s="164"/>
      <c r="CC121" s="164"/>
      <c r="CD121" s="164"/>
      <c r="CE121" s="167"/>
      <c r="CF121" s="168">
        <f>((CF119/CF120)-1)</f>
        <v>0.22026734999240594</v>
      </c>
      <c r="CG121" s="168"/>
      <c r="CH121" s="168"/>
      <c r="CI121" s="164"/>
      <c r="CJ121" s="164"/>
      <c r="CK121" s="164">
        <f t="shared" ref="CK121:DA121" si="168">((CK119/CK120)-1)</f>
        <v>0.53237860584244556</v>
      </c>
      <c r="CL121" s="164">
        <f t="shared" si="168"/>
        <v>-1.6632084599126906E-2</v>
      </c>
      <c r="CM121" s="164">
        <f t="shared" si="168"/>
        <v>-4.2505322216153885E-2</v>
      </c>
      <c r="CN121" s="164">
        <f t="shared" si="168"/>
        <v>-0.40095385205017353</v>
      </c>
      <c r="CO121" s="164">
        <f t="shared" si="168"/>
        <v>9.1521242192244667E-2</v>
      </c>
      <c r="CP121" s="164">
        <f>((CP119/CP120)-1)</f>
        <v>0.1161554918130363</v>
      </c>
      <c r="CQ121" s="164">
        <f>((CQ119/CQ120)-1)</f>
        <v>-0.14281408149030383</v>
      </c>
      <c r="CR121" s="164">
        <f t="shared" si="168"/>
        <v>-8.2760347574319049E-2</v>
      </c>
      <c r="CS121" s="164">
        <f>((CS119/CS120)-1)</f>
        <v>-9.8610588812996891E-2</v>
      </c>
      <c r="CT121" s="164">
        <f>((CT119/CT120)-1)</f>
        <v>-6.9930187932554677E-2</v>
      </c>
      <c r="CU121" s="164">
        <f t="shared" si="168"/>
        <v>5.5557852679953168E-2</v>
      </c>
      <c r="CV121" s="164">
        <f t="shared" si="168"/>
        <v>-9.6679993233681816E-2</v>
      </c>
      <c r="CW121" s="164">
        <f t="shared" si="168"/>
        <v>3.8818763763549313E-2</v>
      </c>
      <c r="CX121" s="164">
        <f t="shared" si="168"/>
        <v>-6.5067670015762413E-2</v>
      </c>
      <c r="CY121" s="164">
        <f t="shared" si="168"/>
        <v>-0.10359246603029548</v>
      </c>
      <c r="CZ121" s="164">
        <f t="shared" si="168"/>
        <v>-2.8943422356017323E-2</v>
      </c>
      <c r="DA121" s="164">
        <f t="shared" si="168"/>
        <v>3.165325403373398E-2</v>
      </c>
      <c r="DB121" s="164"/>
      <c r="DC121" s="164"/>
      <c r="DD121" s="164"/>
      <c r="DE121" s="164">
        <f>((DE119/DE120)-1)</f>
        <v>-3.7479666843162063E-3</v>
      </c>
      <c r="DF121" s="164"/>
      <c r="DH121" s="164"/>
      <c r="DI121" s="164">
        <f>((DI119/DI120)-1)</f>
        <v>-0.430425973776694</v>
      </c>
      <c r="DJ121" s="164">
        <f>((DJ119/DJ120)-1)</f>
        <v>0.31434382383491255</v>
      </c>
    </row>
    <row r="122" spans="1:115" s="46" customFormat="1" ht="15" thickBot="1" x14ac:dyDescent="0.4">
      <c r="A122" s="46" t="s">
        <v>473</v>
      </c>
      <c r="J122" s="45"/>
      <c r="AD122" s="45"/>
      <c r="BL122" s="45"/>
      <c r="BT122" s="45"/>
      <c r="CF122" s="47"/>
      <c r="CG122" s="5"/>
      <c r="CH122" s="47"/>
      <c r="CX122" s="45"/>
      <c r="CY122" s="45"/>
      <c r="CZ122" s="45"/>
      <c r="DA122" s="45"/>
      <c r="DB122" s="45"/>
      <c r="DC122" s="45"/>
      <c r="DD122" s="45"/>
      <c r="DE122" s="45"/>
    </row>
    <row r="123" spans="1:115" x14ac:dyDescent="0.35">
      <c r="CG123" s="169"/>
      <c r="CW123" s="2"/>
    </row>
    <row r="124" spans="1:115" x14ac:dyDescent="0.35">
      <c r="A124" s="91" t="s">
        <v>474</v>
      </c>
      <c r="B124" s="91">
        <v>340</v>
      </c>
      <c r="C124" s="91"/>
      <c r="D124" s="94">
        <v>350</v>
      </c>
      <c r="E124" s="94">
        <v>300</v>
      </c>
      <c r="F124" s="94">
        <v>260</v>
      </c>
      <c r="G124" s="92">
        <v>218</v>
      </c>
      <c r="H124" s="91"/>
      <c r="I124" s="91">
        <v>180</v>
      </c>
      <c r="J124" s="170">
        <v>180</v>
      </c>
      <c r="K124" s="91">
        <v>170</v>
      </c>
      <c r="L124" s="91"/>
      <c r="M124" s="91"/>
      <c r="N124" s="91"/>
      <c r="O124" s="91"/>
      <c r="P124" s="91"/>
      <c r="Q124" s="91"/>
      <c r="R124" s="91"/>
      <c r="S124" s="91"/>
      <c r="T124" s="91">
        <v>184</v>
      </c>
      <c r="U124" s="91"/>
      <c r="V124" s="91">
        <v>215</v>
      </c>
      <c r="W124" s="91">
        <v>245</v>
      </c>
      <c r="X124" s="91">
        <v>223</v>
      </c>
      <c r="Y124" s="91">
        <v>254</v>
      </c>
      <c r="Z124" s="91">
        <v>274</v>
      </c>
      <c r="AA124" s="94">
        <v>235</v>
      </c>
      <c r="AB124" s="91">
        <v>191</v>
      </c>
      <c r="AC124" s="94">
        <v>235</v>
      </c>
      <c r="AD124" s="170">
        <v>235</v>
      </c>
      <c r="AE124" s="91">
        <v>109</v>
      </c>
      <c r="AF124" s="91">
        <v>109</v>
      </c>
      <c r="AG124" s="91">
        <v>205</v>
      </c>
      <c r="AH124" s="91">
        <v>205</v>
      </c>
      <c r="AI124" s="91">
        <v>170</v>
      </c>
      <c r="AJ124" s="91">
        <v>178</v>
      </c>
      <c r="AK124" s="91">
        <v>135</v>
      </c>
      <c r="AL124" s="91">
        <v>164</v>
      </c>
      <c r="AM124" s="91">
        <v>132</v>
      </c>
      <c r="AN124" s="91">
        <v>132</v>
      </c>
      <c r="AO124" s="91">
        <v>120</v>
      </c>
      <c r="AP124" s="91">
        <v>116</v>
      </c>
      <c r="AQ124" s="94">
        <v>123</v>
      </c>
      <c r="AR124" s="91"/>
      <c r="AS124" s="91">
        <v>135</v>
      </c>
      <c r="AT124" s="93">
        <v>170</v>
      </c>
      <c r="AU124" s="91">
        <v>159</v>
      </c>
      <c r="AV124" s="91">
        <v>162</v>
      </c>
      <c r="AW124" s="91">
        <v>162</v>
      </c>
      <c r="AX124" s="91">
        <v>162</v>
      </c>
      <c r="AY124" s="94">
        <v>160</v>
      </c>
      <c r="AZ124" s="94">
        <v>160</v>
      </c>
      <c r="BA124" s="94">
        <v>160</v>
      </c>
      <c r="BB124" s="94">
        <v>158</v>
      </c>
      <c r="BC124" s="93">
        <v>160</v>
      </c>
      <c r="BD124" s="94">
        <v>158</v>
      </c>
      <c r="BE124" s="93">
        <v>160</v>
      </c>
      <c r="BF124" s="93">
        <v>160</v>
      </c>
      <c r="BG124" s="94">
        <v>156</v>
      </c>
      <c r="BH124" s="91">
        <v>145</v>
      </c>
      <c r="BI124" s="94">
        <v>154</v>
      </c>
      <c r="BJ124" s="94">
        <v>154</v>
      </c>
      <c r="BK124" s="91">
        <v>154</v>
      </c>
      <c r="BL124" s="84">
        <v>175</v>
      </c>
      <c r="BM124" s="91">
        <v>165</v>
      </c>
      <c r="BN124" s="91">
        <v>177</v>
      </c>
      <c r="BO124" s="91">
        <v>145</v>
      </c>
      <c r="BP124" s="91">
        <v>145</v>
      </c>
      <c r="BQ124" s="91">
        <v>145</v>
      </c>
      <c r="BR124" s="91">
        <v>160</v>
      </c>
      <c r="BS124" s="91">
        <v>160</v>
      </c>
      <c r="BT124" s="84">
        <v>146</v>
      </c>
      <c r="BU124" s="91">
        <v>160</v>
      </c>
      <c r="BV124" s="91">
        <v>160</v>
      </c>
      <c r="BW124" s="91">
        <v>154</v>
      </c>
      <c r="BX124" s="92">
        <v>139</v>
      </c>
      <c r="BY124" s="94">
        <v>139</v>
      </c>
      <c r="BZ124" s="94">
        <v>135</v>
      </c>
      <c r="CA124" s="171">
        <v>135</v>
      </c>
      <c r="CB124" s="92">
        <v>132</v>
      </c>
      <c r="CC124" s="91">
        <v>132</v>
      </c>
      <c r="CD124" s="91">
        <v>121</v>
      </c>
      <c r="CE124" s="85">
        <v>105</v>
      </c>
      <c r="CF124" s="89">
        <v>106</v>
      </c>
      <c r="CG124" s="89">
        <v>84</v>
      </c>
      <c r="CH124" s="89">
        <v>60</v>
      </c>
      <c r="CI124" s="85">
        <v>83</v>
      </c>
      <c r="CJ124" s="85"/>
      <c r="CK124" s="91"/>
      <c r="CL124" s="85"/>
      <c r="CM124" s="91"/>
      <c r="CN124" s="91"/>
      <c r="CO124" s="91"/>
      <c r="CP124" s="91">
        <v>150</v>
      </c>
      <c r="CQ124" s="91"/>
      <c r="CR124" s="91"/>
      <c r="CS124" s="91">
        <v>55</v>
      </c>
      <c r="CT124" s="91">
        <v>195</v>
      </c>
      <c r="CU124" s="91">
        <v>195</v>
      </c>
      <c r="CV124" s="91"/>
      <c r="CW124" s="85">
        <v>220</v>
      </c>
      <c r="CX124" s="84">
        <v>194</v>
      </c>
      <c r="CY124" s="84"/>
      <c r="CZ124" s="170">
        <v>140</v>
      </c>
      <c r="DA124" s="84">
        <v>154</v>
      </c>
      <c r="DB124" s="84">
        <v>130</v>
      </c>
      <c r="DC124" s="84">
        <v>116</v>
      </c>
      <c r="DD124" s="84"/>
      <c r="DE124" s="84">
        <v>250</v>
      </c>
      <c r="DF124" s="84">
        <v>95</v>
      </c>
      <c r="DG124" s="84">
        <v>95</v>
      </c>
      <c r="DH124" s="84">
        <v>82</v>
      </c>
      <c r="DI124" s="84">
        <v>96</v>
      </c>
      <c r="DJ124" s="84">
        <v>89</v>
      </c>
      <c r="DK124" s="172">
        <v>150</v>
      </c>
    </row>
    <row r="125" spans="1:115" ht="15" thickBot="1" x14ac:dyDescent="0.4">
      <c r="A125" s="173" t="s">
        <v>475</v>
      </c>
      <c r="B125" s="126">
        <f>B49/B124</f>
        <v>0.26470588235294118</v>
      </c>
      <c r="C125" s="126"/>
      <c r="D125" s="126">
        <f>D49/D124</f>
        <v>0.39428571428571429</v>
      </c>
      <c r="E125" s="126">
        <f>E49/E124</f>
        <v>0.46666666666666667</v>
      </c>
      <c r="F125" s="126">
        <f>F49/F124</f>
        <v>0.44230769230769229</v>
      </c>
      <c r="G125" s="126">
        <f>G49/G124</f>
        <v>0.47522935779816511</v>
      </c>
      <c r="H125" s="126"/>
      <c r="I125" s="126">
        <f>I49/I124</f>
        <v>0.62222222222222223</v>
      </c>
      <c r="J125" s="127">
        <f>J49/J124</f>
        <v>0.6</v>
      </c>
      <c r="K125" s="126">
        <f>K49/K124</f>
        <v>0.8411764705882353</v>
      </c>
      <c r="L125" s="126"/>
      <c r="M125" s="126"/>
      <c r="N125" s="126"/>
      <c r="O125" s="126"/>
      <c r="P125" s="126"/>
      <c r="Q125" s="126"/>
      <c r="R125" s="126"/>
      <c r="S125" s="126"/>
      <c r="T125" s="126">
        <f>T49/T124</f>
        <v>1.25</v>
      </c>
      <c r="U125" s="126"/>
      <c r="V125" s="126">
        <f t="shared" ref="V125:AQ125" si="169">V49/V124</f>
        <v>1.8465116279069766</v>
      </c>
      <c r="W125" s="126">
        <f t="shared" si="169"/>
        <v>2.1224489795918369</v>
      </c>
      <c r="X125" s="126">
        <f t="shared" si="169"/>
        <v>2.4573991031390134</v>
      </c>
      <c r="Y125" s="126">
        <f t="shared" si="169"/>
        <v>1.8425196850393701</v>
      </c>
      <c r="Z125" s="126">
        <f t="shared" si="169"/>
        <v>1.6934306569343065</v>
      </c>
      <c r="AA125" s="126">
        <f t="shared" si="169"/>
        <v>1.1531914893617021</v>
      </c>
      <c r="AB125" s="126">
        <f t="shared" si="169"/>
        <v>1.4973821989528795</v>
      </c>
      <c r="AC125" s="126">
        <f t="shared" si="169"/>
        <v>1.4680851063829787</v>
      </c>
      <c r="AD125" s="127">
        <f t="shared" si="169"/>
        <v>1.7829787234042553</v>
      </c>
      <c r="AE125" s="126">
        <f t="shared" si="169"/>
        <v>1.6513761467889909</v>
      </c>
      <c r="AF125" s="126">
        <f t="shared" si="169"/>
        <v>1.7155963302752293</v>
      </c>
      <c r="AG125" s="126">
        <f t="shared" si="169"/>
        <v>1.2341463414634146</v>
      </c>
      <c r="AH125" s="126">
        <f t="shared" si="169"/>
        <v>1.3951219512195121</v>
      </c>
      <c r="AI125" s="126">
        <f t="shared" si="169"/>
        <v>1.588235294117647</v>
      </c>
      <c r="AJ125" s="126">
        <f t="shared" si="169"/>
        <v>1.5224719101123596</v>
      </c>
      <c r="AK125" s="126">
        <f t="shared" si="169"/>
        <v>2</v>
      </c>
      <c r="AL125" s="126">
        <f t="shared" si="169"/>
        <v>1.6158536585365855</v>
      </c>
      <c r="AM125" s="126">
        <f t="shared" si="169"/>
        <v>1.6666666666666667</v>
      </c>
      <c r="AN125" s="126">
        <f t="shared" si="169"/>
        <v>1.8181818181818181</v>
      </c>
      <c r="AO125" s="126">
        <f t="shared" si="169"/>
        <v>1.6</v>
      </c>
      <c r="AP125" s="126">
        <f t="shared" si="169"/>
        <v>1.6982758620689655</v>
      </c>
      <c r="AQ125" s="126">
        <f t="shared" si="169"/>
        <v>1.5853658536585367</v>
      </c>
      <c r="AR125" s="126"/>
      <c r="AS125" s="126">
        <f t="shared" ref="AS125:CI125" si="170">AS49/AS124</f>
        <v>1.5703703703703704</v>
      </c>
      <c r="AT125" s="126">
        <f t="shared" si="170"/>
        <v>1.7647058823529411</v>
      </c>
      <c r="AU125" s="126">
        <f t="shared" si="170"/>
        <v>2.0754716981132075</v>
      </c>
      <c r="AV125" s="126">
        <f t="shared" si="170"/>
        <v>2.5617283950617282</v>
      </c>
      <c r="AW125" s="126">
        <f t="shared" si="170"/>
        <v>2.6543209876543208</v>
      </c>
      <c r="AX125" s="126">
        <f t="shared" si="170"/>
        <v>2.6543209876543208</v>
      </c>
      <c r="AY125" s="126">
        <f t="shared" si="170"/>
        <v>2.8125</v>
      </c>
      <c r="AZ125" s="126">
        <f t="shared" si="170"/>
        <v>2.8125</v>
      </c>
      <c r="BA125" s="126">
        <f t="shared" si="170"/>
        <v>2.875</v>
      </c>
      <c r="BB125" s="126">
        <f t="shared" si="170"/>
        <v>2.9113924050632911</v>
      </c>
      <c r="BC125" s="126">
        <f t="shared" si="170"/>
        <v>3.0812499999999998</v>
      </c>
      <c r="BD125" s="126">
        <f t="shared" si="170"/>
        <v>2.9430379746835444</v>
      </c>
      <c r="BE125" s="126">
        <f t="shared" si="170"/>
        <v>3.09375</v>
      </c>
      <c r="BF125" s="126">
        <f t="shared" si="170"/>
        <v>3.1</v>
      </c>
      <c r="BG125" s="126">
        <f t="shared" si="170"/>
        <v>3.0448717948717947</v>
      </c>
      <c r="BH125" s="126">
        <f t="shared" si="170"/>
        <v>3.5379310344827588</v>
      </c>
      <c r="BI125" s="126">
        <f t="shared" si="170"/>
        <v>3.1493506493506493</v>
      </c>
      <c r="BJ125" s="126">
        <f t="shared" si="170"/>
        <v>3.1818181818181817</v>
      </c>
      <c r="BK125" s="126">
        <f t="shared" si="170"/>
        <v>3.3441558441558441</v>
      </c>
      <c r="BL125" s="127">
        <f t="shared" si="170"/>
        <v>3.2</v>
      </c>
      <c r="BM125" s="126">
        <f t="shared" si="170"/>
        <v>4.4848484848484844</v>
      </c>
      <c r="BN125" s="126">
        <f t="shared" si="170"/>
        <v>3.3333333333333335</v>
      </c>
      <c r="BO125" s="126">
        <f t="shared" si="170"/>
        <v>5.5103448275862066</v>
      </c>
      <c r="BP125" s="126">
        <f t="shared" si="170"/>
        <v>5.7793103448275858</v>
      </c>
      <c r="BQ125" s="126">
        <f t="shared" si="170"/>
        <v>6.1241379310344826</v>
      </c>
      <c r="BR125" s="126">
        <f t="shared" si="170"/>
        <v>7.4874999999999998</v>
      </c>
      <c r="BS125" s="126">
        <f t="shared" si="170"/>
        <v>6.21875</v>
      </c>
      <c r="BT125" s="127">
        <f t="shared" si="170"/>
        <v>4.6301369863013697</v>
      </c>
      <c r="BU125" s="126">
        <f t="shared" si="170"/>
        <v>4.0125000000000002</v>
      </c>
      <c r="BV125" s="126">
        <f t="shared" si="170"/>
        <v>4.1875</v>
      </c>
      <c r="BW125" s="126">
        <f t="shared" si="170"/>
        <v>4.7012987012987013</v>
      </c>
      <c r="BX125" s="126">
        <f t="shared" si="170"/>
        <v>5.4676258992805753</v>
      </c>
      <c r="BY125" s="126">
        <f t="shared" si="170"/>
        <v>5.6618705035971226</v>
      </c>
      <c r="BZ125" s="126">
        <f t="shared" si="170"/>
        <v>5.4074074074074074</v>
      </c>
      <c r="CA125" s="126">
        <f t="shared" si="170"/>
        <v>5.7037037037037033</v>
      </c>
      <c r="CB125" s="126">
        <f t="shared" si="170"/>
        <v>5.1136363636363633</v>
      </c>
      <c r="CC125" s="126">
        <f t="shared" si="170"/>
        <v>5.3030303030303028</v>
      </c>
      <c r="CD125" s="126">
        <f t="shared" si="170"/>
        <v>6.0330578512396693</v>
      </c>
      <c r="CE125" s="126">
        <f t="shared" si="170"/>
        <v>7.1428571428571432</v>
      </c>
      <c r="CF125" s="128">
        <f t="shared" si="170"/>
        <v>7.5</v>
      </c>
      <c r="CG125" s="128">
        <f t="shared" si="170"/>
        <v>11.035714285714286</v>
      </c>
      <c r="CH125" s="130">
        <f t="shared" si="170"/>
        <v>2.5000000000000001E-2</v>
      </c>
      <c r="CI125" s="174">
        <f t="shared" si="170"/>
        <v>4.8192771084337352E-2</v>
      </c>
      <c r="CJ125" s="126"/>
      <c r="CK125" s="126"/>
      <c r="CL125" s="126"/>
      <c r="CM125" s="126"/>
      <c r="CN125" s="126"/>
      <c r="CO125" s="126"/>
      <c r="CP125" s="126">
        <f>CP49/CP124</f>
        <v>1.9</v>
      </c>
      <c r="CQ125" s="126"/>
      <c r="CR125" s="126"/>
      <c r="CS125" s="126">
        <f>CS49/CS124</f>
        <v>0.89090909090909087</v>
      </c>
      <c r="CT125" s="126">
        <f>CT49/CT124</f>
        <v>1.405128205128205</v>
      </c>
      <c r="CU125" s="126">
        <f>CU49/CU124</f>
        <v>1.6666666666666667</v>
      </c>
      <c r="CV125" s="126"/>
      <c r="CW125" s="126">
        <f>CW49/CW124</f>
        <v>1.8181818181818181</v>
      </c>
      <c r="CX125" s="126">
        <f>CX49/CX124</f>
        <v>2.5515463917525771</v>
      </c>
      <c r="CY125" s="126"/>
      <c r="CZ125" s="126">
        <f>CZ49/CZ124</f>
        <v>2.15</v>
      </c>
      <c r="DA125" s="126">
        <f>DA49/DA124</f>
        <v>4.9610389610389607</v>
      </c>
      <c r="DB125" s="126">
        <f>DB49/DB124</f>
        <v>3.8461538461538463</v>
      </c>
      <c r="DC125" s="126">
        <f>DC49/DC124</f>
        <v>3.8275862068965516</v>
      </c>
      <c r="DD125" s="127"/>
      <c r="DE125" s="127">
        <f t="shared" ref="DE125:DK125" si="171">DE49/DE124</f>
        <v>2.94</v>
      </c>
      <c r="DF125" s="127">
        <f t="shared" si="171"/>
        <v>7.9473684210526319</v>
      </c>
      <c r="DG125" s="127">
        <f t="shared" si="171"/>
        <v>8.0105263157894733</v>
      </c>
      <c r="DH125" s="127">
        <f t="shared" si="171"/>
        <v>11.426829268292684</v>
      </c>
      <c r="DI125" s="127">
        <f t="shared" si="171"/>
        <v>1.8020833333333333</v>
      </c>
      <c r="DJ125" s="127">
        <f t="shared" si="171"/>
        <v>10.539325842696629</v>
      </c>
      <c r="DK125" s="127">
        <f t="shared" si="171"/>
        <v>4.833333333333333</v>
      </c>
    </row>
    <row r="126" spans="1:115" s="46" customFormat="1" ht="15" thickBot="1" x14ac:dyDescent="0.4">
      <c r="A126" s="46" t="s">
        <v>476</v>
      </c>
      <c r="B126" s="126">
        <f t="shared" ref="B126:BM126" si="172">B13^(1/6)*(B57/1000)/B54</f>
        <v>14.78371751235384</v>
      </c>
      <c r="C126" s="126">
        <f t="shared" si="172"/>
        <v>18.23918883451848</v>
      </c>
      <c r="D126" s="126">
        <f t="shared" si="172"/>
        <v>19.839392667421929</v>
      </c>
      <c r="E126" s="126">
        <f t="shared" si="172"/>
        <v>17.41589211629368</v>
      </c>
      <c r="F126" s="126">
        <f t="shared" si="172"/>
        <v>12.824429649270801</v>
      </c>
      <c r="G126" s="126">
        <f t="shared" si="172"/>
        <v>10.021757419669747</v>
      </c>
      <c r="H126" s="126">
        <f t="shared" si="172"/>
        <v>7.7868057980873866</v>
      </c>
      <c r="I126" s="126">
        <f t="shared" si="172"/>
        <v>4.1290126000827669</v>
      </c>
      <c r="J126" s="127">
        <f t="shared" si="172"/>
        <v>3.7606538575387685</v>
      </c>
      <c r="K126" s="126">
        <f t="shared" si="172"/>
        <v>3.9161777655548504</v>
      </c>
      <c r="L126" s="126">
        <f t="shared" si="172"/>
        <v>4.6911314893986162</v>
      </c>
      <c r="M126" s="126">
        <f>M13^(1/6)*(M57/1000)/M54</f>
        <v>3.5781900097697017</v>
      </c>
      <c r="N126" s="126">
        <f t="shared" si="172"/>
        <v>2.8638884265257039</v>
      </c>
      <c r="O126" s="126">
        <f>O13^(1/6)*(O57/1000)/O54</f>
        <v>4.128680780503502</v>
      </c>
      <c r="P126" s="126">
        <f t="shared" si="172"/>
        <v>5.3314576194518359</v>
      </c>
      <c r="Q126" s="126">
        <f t="shared" si="172"/>
        <v>4.128680780503502</v>
      </c>
      <c r="R126" s="126">
        <f t="shared" si="172"/>
        <v>5.3314576194518359</v>
      </c>
      <c r="S126" s="126">
        <f t="shared" si="172"/>
        <v>5.775745754406155</v>
      </c>
      <c r="T126" s="126">
        <f t="shared" si="172"/>
        <v>6.1311762623696113</v>
      </c>
      <c r="U126" s="126">
        <f t="shared" si="172"/>
        <v>6.0423186353787477</v>
      </c>
      <c r="V126" s="126">
        <f t="shared" si="172"/>
        <v>7.5806929599461759</v>
      </c>
      <c r="W126" s="126">
        <f t="shared" si="172"/>
        <v>10.809248154758169</v>
      </c>
      <c r="X126" s="126">
        <f t="shared" si="172"/>
        <v>8.6900626614017131</v>
      </c>
      <c r="Y126" s="126">
        <f t="shared" si="172"/>
        <v>4.6817195645961975</v>
      </c>
      <c r="Z126" s="126">
        <f t="shared" si="172"/>
        <v>4.6817195645961975</v>
      </c>
      <c r="AA126" s="126">
        <f t="shared" si="172"/>
        <v>2.5253337590803526</v>
      </c>
      <c r="AB126" s="126">
        <f t="shared" si="172"/>
        <v>2.1618014780551471</v>
      </c>
      <c r="AC126" s="126">
        <f t="shared" si="172"/>
        <v>2.5253337590803526</v>
      </c>
      <c r="AD126" s="127">
        <f t="shared" si="172"/>
        <v>2.5253337590803526</v>
      </c>
      <c r="AE126" s="126">
        <f t="shared" si="172"/>
        <v>2.1673286107267655</v>
      </c>
      <c r="AF126" s="126">
        <f t="shared" si="172"/>
        <v>2.1673286107267655</v>
      </c>
      <c r="AG126" s="126">
        <f t="shared" si="172"/>
        <v>3.1965770688676258</v>
      </c>
      <c r="AH126" s="126">
        <f t="shared" si="172"/>
        <v>3.1965770688676258</v>
      </c>
      <c r="AI126" s="126">
        <f t="shared" si="172"/>
        <v>3.4946789106518263</v>
      </c>
      <c r="AJ126" s="126">
        <f t="shared" si="172"/>
        <v>3.0014745439063195</v>
      </c>
      <c r="AK126" s="126">
        <f t="shared" si="172"/>
        <v>2.7218768676099461</v>
      </c>
      <c r="AL126" s="126">
        <f t="shared" si="172"/>
        <v>2.8103550129187216</v>
      </c>
      <c r="AM126" s="126">
        <f t="shared" si="172"/>
        <v>3.007477917981463</v>
      </c>
      <c r="AN126" s="126">
        <f t="shared" si="172"/>
        <v>3.007477917981463</v>
      </c>
      <c r="AO126" s="126">
        <f t="shared" si="172"/>
        <v>1.6032836502372334</v>
      </c>
      <c r="AP126" s="126">
        <f t="shared" si="172"/>
        <v>1.5707703936462662</v>
      </c>
      <c r="AQ126" s="126">
        <f t="shared" si="172"/>
        <v>1.6051355850645781</v>
      </c>
      <c r="AR126" s="126">
        <f t="shared" si="172"/>
        <v>1.6597296737624074</v>
      </c>
      <c r="AS126" s="126">
        <f t="shared" si="172"/>
        <v>1.329678916895745</v>
      </c>
      <c r="AT126" s="126">
        <f t="shared" si="172"/>
        <v>2.8746907599367173</v>
      </c>
      <c r="AU126" s="126">
        <f t="shared" si="172"/>
        <v>2.8746907599367173</v>
      </c>
      <c r="AV126" s="126">
        <f t="shared" si="172"/>
        <v>3.1936885614152786</v>
      </c>
      <c r="AW126" s="126">
        <f t="shared" si="172"/>
        <v>3.1936885614152786</v>
      </c>
      <c r="AX126" s="126">
        <f t="shared" si="172"/>
        <v>3.1936885614152786</v>
      </c>
      <c r="AY126" s="126">
        <f t="shared" si="172"/>
        <v>3.1936885614152786</v>
      </c>
      <c r="AZ126" s="126">
        <f t="shared" si="172"/>
        <v>3.1936885614152786</v>
      </c>
      <c r="BA126" s="126">
        <f t="shared" si="172"/>
        <v>3.1936885614152786</v>
      </c>
      <c r="BB126" s="126">
        <f t="shared" si="172"/>
        <v>3.1936885614152786</v>
      </c>
      <c r="BC126" s="126">
        <f t="shared" si="172"/>
        <v>2.8066473844744393</v>
      </c>
      <c r="BD126" s="126">
        <f t="shared" si="172"/>
        <v>3.1936885614152786</v>
      </c>
      <c r="BE126" s="126">
        <f t="shared" si="172"/>
        <v>2.8066473844744393</v>
      </c>
      <c r="BF126" s="126">
        <f t="shared" si="172"/>
        <v>2.8066473844744393</v>
      </c>
      <c r="BG126" s="126">
        <f t="shared" si="172"/>
        <v>3.1936885614152786</v>
      </c>
      <c r="BH126" s="126">
        <f t="shared" si="172"/>
        <v>2.8066473844744393</v>
      </c>
      <c r="BI126" s="126">
        <f t="shared" si="172"/>
        <v>3.1936885614152786</v>
      </c>
      <c r="BJ126" s="126">
        <f t="shared" si="172"/>
        <v>3.1936885614152786</v>
      </c>
      <c r="BK126" s="126">
        <f t="shared" si="172"/>
        <v>3.1936885614152786</v>
      </c>
      <c r="BL126" s="127">
        <f t="shared" si="172"/>
        <v>1.205337292726832</v>
      </c>
      <c r="BM126" s="126">
        <f t="shared" si="172"/>
        <v>1.2710434719055062</v>
      </c>
      <c r="BN126" s="126">
        <f t="shared" ref="BN126:CE126" si="173">BN13^(1/6)*(BN57/1000)/BN54</f>
        <v>1.205337292726832</v>
      </c>
      <c r="BO126" s="126">
        <f t="shared" si="173"/>
        <v>1.1653838233895573</v>
      </c>
      <c r="BP126" s="126">
        <f t="shared" si="173"/>
        <v>1.1653838233895573</v>
      </c>
      <c r="BQ126" s="126">
        <f t="shared" si="173"/>
        <v>1.1653838233895573</v>
      </c>
      <c r="BR126" s="126">
        <f t="shared" si="173"/>
        <v>1.2950524785014303</v>
      </c>
      <c r="BS126" s="126">
        <f t="shared" si="173"/>
        <v>1.2950524785014303</v>
      </c>
      <c r="BT126" s="127">
        <f t="shared" si="173"/>
        <v>1.2950524785014303</v>
      </c>
      <c r="BU126" s="126">
        <f t="shared" si="173"/>
        <v>2.9287996287216811</v>
      </c>
      <c r="BV126" s="126">
        <f t="shared" si="173"/>
        <v>2.8346763862395847</v>
      </c>
      <c r="BW126" s="126">
        <f t="shared" si="173"/>
        <v>2.6875035967016667</v>
      </c>
      <c r="BX126" s="126">
        <f t="shared" si="173"/>
        <v>2.58179578406674</v>
      </c>
      <c r="BY126" s="126">
        <f t="shared" si="173"/>
        <v>2.58179578406674</v>
      </c>
      <c r="BZ126" s="126">
        <f t="shared" si="173"/>
        <v>2.7558092065218034</v>
      </c>
      <c r="CA126" s="175">
        <f t="shared" si="173"/>
        <v>2.58179578406674</v>
      </c>
      <c r="CB126" s="126">
        <f t="shared" si="173"/>
        <v>2.2197979624912452</v>
      </c>
      <c r="CC126" s="126">
        <f t="shared" si="173"/>
        <v>2.1572342349196449</v>
      </c>
      <c r="CD126" s="126">
        <f t="shared" si="173"/>
        <v>2.1572342349196449</v>
      </c>
      <c r="CE126" s="126">
        <f t="shared" si="173"/>
        <v>2.0555800186671109</v>
      </c>
      <c r="CF126" s="128">
        <f>CF13^(1/6)*(CF57/1000)/CF54</f>
        <v>1.8968295556408701</v>
      </c>
      <c r="CG126" s="128">
        <f>CG13^(1/6)*(CG57/1000)/CG54</f>
        <v>1.8986626838795477</v>
      </c>
      <c r="CH126" s="128">
        <f>CH13^(1/6)*(CH57/1000)/CH54</f>
        <v>1.0578951792052147</v>
      </c>
      <c r="CI126" s="128">
        <f>CI13^(1/6)*(CI57/1000)/CI54</f>
        <v>2.0311587440740126</v>
      </c>
      <c r="CJ126" s="126"/>
      <c r="CK126" s="126"/>
      <c r="CL126" s="126"/>
      <c r="CM126" s="126"/>
      <c r="CN126" s="126"/>
      <c r="CO126" s="126"/>
      <c r="CP126" s="126">
        <f>CP13^(1/6)*(CP57/1000)/CP54</f>
        <v>2.8667276276377223</v>
      </c>
      <c r="CQ126" s="126"/>
      <c r="CR126" s="126"/>
      <c r="CS126" s="126">
        <f>CS13^(1/6)*(CS57/1000)/CS54</f>
        <v>0.5726997109735793</v>
      </c>
      <c r="CT126" s="126">
        <f t="shared" ref="CT126:CZ126" si="174">CT13^(1/6)*(CT57/1000)/CT54</f>
        <v>1.9130691660625045</v>
      </c>
      <c r="CU126" s="126">
        <f t="shared" si="174"/>
        <v>6.3319437132866376</v>
      </c>
      <c r="CV126" s="126"/>
      <c r="CW126" s="126">
        <f t="shared" si="174"/>
        <v>5.3155108216994398</v>
      </c>
      <c r="CX126" s="126">
        <f t="shared" si="174"/>
        <v>4.525425333711536</v>
      </c>
      <c r="CY126" s="126"/>
      <c r="CZ126" s="126">
        <f t="shared" si="174"/>
        <v>2.2596328389431224</v>
      </c>
      <c r="DA126" s="127">
        <f>DA13^(1/6)*(DA57/1000)/DA54</f>
        <v>2.8793085847884683</v>
      </c>
      <c r="DB126" s="127">
        <f>DB13^(1/6)*(DB57/1000)/DB54</f>
        <v>2.5911904116093778</v>
      </c>
      <c r="DC126" s="127">
        <f>DC13^(1/6)*(DC57/1000)/DC54</f>
        <v>2.5303179344492661</v>
      </c>
      <c r="DD126" s="127"/>
      <c r="DE126" s="127">
        <f>DE13^(1/6)*(DE57/1000)/DE54</f>
        <v>6.7154424026721884</v>
      </c>
      <c r="DF126" s="127">
        <f>DF13^(1/6)*(DF57/1000)/DF54</f>
        <v>1.375925921623069</v>
      </c>
      <c r="DG126" s="127">
        <f>DG13^(1/6)*(DG57/1000)/DG54</f>
        <v>1.4283192663697595</v>
      </c>
    </row>
    <row r="127" spans="1:115" x14ac:dyDescent="0.35">
      <c r="A127" s="7" t="s">
        <v>477</v>
      </c>
    </row>
    <row r="128" spans="1:115" x14ac:dyDescent="0.35">
      <c r="A128" s="7" t="s">
        <v>478</v>
      </c>
      <c r="D128" s="106">
        <f>100*D35/D34</f>
        <v>107.8125</v>
      </c>
      <c r="E128" s="106"/>
      <c r="F128" s="106"/>
      <c r="G128" s="106">
        <f t="shared" ref="G128:BM128" si="175">100*G35/G34</f>
        <v>100</v>
      </c>
      <c r="H128" s="106">
        <f t="shared" si="175"/>
        <v>83.216783216783213</v>
      </c>
      <c r="I128" s="106">
        <f t="shared" si="175"/>
        <v>100</v>
      </c>
      <c r="J128" s="107"/>
      <c r="K128" s="106">
        <f t="shared" si="175"/>
        <v>100</v>
      </c>
      <c r="L128" s="106"/>
      <c r="M128" s="106"/>
      <c r="N128" s="106">
        <f t="shared" si="175"/>
        <v>83.673469387755105</v>
      </c>
      <c r="O128" s="106"/>
      <c r="P128" s="106">
        <f t="shared" si="175"/>
        <v>70.3125</v>
      </c>
      <c r="Q128" s="106"/>
      <c r="R128" s="106"/>
      <c r="S128" s="106">
        <f t="shared" si="175"/>
        <v>85.245901639344268</v>
      </c>
      <c r="T128" s="106"/>
      <c r="U128" s="106"/>
      <c r="V128" s="106">
        <f t="shared" si="175"/>
        <v>93.650793650793645</v>
      </c>
      <c r="W128" s="106">
        <f t="shared" si="175"/>
        <v>97.142857142857139</v>
      </c>
      <c r="X128" s="106">
        <f t="shared" si="175"/>
        <v>98.507462686567166</v>
      </c>
      <c r="Y128" s="106">
        <f t="shared" si="175"/>
        <v>90</v>
      </c>
      <c r="Z128" s="106">
        <f t="shared" si="175"/>
        <v>90</v>
      </c>
      <c r="AA128" s="106"/>
      <c r="AB128" s="106">
        <f t="shared" si="175"/>
        <v>74.545454545454547</v>
      </c>
      <c r="AC128" s="106"/>
      <c r="AD128" s="107">
        <f t="shared" si="175"/>
        <v>88.461538461538467</v>
      </c>
      <c r="AE128" s="106">
        <f t="shared" si="175"/>
        <v>83.333333333333329</v>
      </c>
      <c r="AF128" s="106">
        <f t="shared" si="175"/>
        <v>83.333333333333329</v>
      </c>
      <c r="AG128" s="106">
        <f t="shared" si="175"/>
        <v>107.84313725490196</v>
      </c>
      <c r="AH128" s="106">
        <f t="shared" si="175"/>
        <v>107.84313725490196</v>
      </c>
      <c r="AI128" s="106">
        <f t="shared" si="175"/>
        <v>83.333333333333329</v>
      </c>
      <c r="AJ128" s="106">
        <f t="shared" si="175"/>
        <v>84.666666666666671</v>
      </c>
      <c r="AK128" s="106">
        <f t="shared" si="175"/>
        <v>64.117647058823536</v>
      </c>
      <c r="AL128" s="106">
        <f t="shared" si="175"/>
        <v>72.67525035765378</v>
      </c>
      <c r="AM128" s="106">
        <f t="shared" si="175"/>
        <v>85.039370078740163</v>
      </c>
      <c r="AN128" s="106">
        <f t="shared" si="175"/>
        <v>85.039370078740163</v>
      </c>
      <c r="AO128" s="106"/>
      <c r="AP128" s="106">
        <f t="shared" si="175"/>
        <v>66.608391608391599</v>
      </c>
      <c r="AQ128" s="106">
        <f t="shared" si="175"/>
        <v>81.2992125984252</v>
      </c>
      <c r="AR128" s="106"/>
      <c r="AS128" s="106">
        <f t="shared" si="175"/>
        <v>81.2992125984252</v>
      </c>
      <c r="AT128" s="106">
        <f t="shared" si="175"/>
        <v>86.986301369863014</v>
      </c>
      <c r="AU128" s="106">
        <f t="shared" ref="AU128" si="176">100*AU35/AU34</f>
        <v>86.986301369863014</v>
      </c>
      <c r="AV128" s="106">
        <f t="shared" si="175"/>
        <v>81.592039800995025</v>
      </c>
      <c r="AW128" s="106">
        <f t="shared" si="175"/>
        <v>81.592039800995025</v>
      </c>
      <c r="AX128" s="106">
        <f t="shared" si="175"/>
        <v>81.592039800995025</v>
      </c>
      <c r="AY128" s="106">
        <f t="shared" si="175"/>
        <v>81.592039800995025</v>
      </c>
      <c r="AZ128" s="106">
        <f t="shared" si="175"/>
        <v>81.592039800995025</v>
      </c>
      <c r="BA128" s="106">
        <f t="shared" si="175"/>
        <v>81.592039800995025</v>
      </c>
      <c r="BB128" s="106">
        <f t="shared" si="175"/>
        <v>81.592039800995025</v>
      </c>
      <c r="BC128" s="106"/>
      <c r="BD128" s="106">
        <f t="shared" si="175"/>
        <v>81.592039800995025</v>
      </c>
      <c r="BE128" s="106"/>
      <c r="BF128" s="106"/>
      <c r="BG128" s="106">
        <f>100*BG35/BG34</f>
        <v>81.592039800995025</v>
      </c>
      <c r="BH128" s="106">
        <f>100*BH35/BH34</f>
        <v>54.545454545454547</v>
      </c>
      <c r="BI128" s="106">
        <f t="shared" si="175"/>
        <v>81.592039800995025</v>
      </c>
      <c r="BJ128" s="106">
        <f t="shared" si="175"/>
        <v>81.592039800995025</v>
      </c>
      <c r="BK128" s="106">
        <f t="shared" si="175"/>
        <v>81.592039800995025</v>
      </c>
      <c r="BL128" s="107"/>
      <c r="BM128" s="106">
        <f t="shared" si="175"/>
        <v>93.75</v>
      </c>
      <c r="BN128" s="106"/>
      <c r="BO128" s="106"/>
      <c r="BP128" s="106"/>
      <c r="BQ128" s="106"/>
      <c r="BR128" s="106"/>
      <c r="BS128" s="106"/>
      <c r="BT128" s="107"/>
      <c r="BU128" s="106"/>
      <c r="BV128" s="106"/>
      <c r="BW128" s="106"/>
      <c r="BX128" s="106">
        <f>100*BX35/BX34</f>
        <v>78.94736842105263</v>
      </c>
      <c r="BY128" s="106"/>
      <c r="BZ128" s="106"/>
      <c r="CA128" s="106"/>
      <c r="CB128" s="106"/>
      <c r="CC128" s="106"/>
      <c r="CD128" s="106"/>
      <c r="CE128" s="107"/>
      <c r="CF128" s="107">
        <f>100*CF35/CF34</f>
        <v>85.416666666666671</v>
      </c>
      <c r="CG128" s="106"/>
      <c r="CH128" s="106"/>
      <c r="CI128" s="106">
        <f>100*CI35/CI34</f>
        <v>100</v>
      </c>
      <c r="CJ128" s="106"/>
      <c r="CK128" s="106"/>
      <c r="CL128" s="106">
        <f t="shared" ref="CL128:CQ128" si="177">100*CL35/CL34</f>
        <v>80</v>
      </c>
      <c r="CM128" s="106">
        <f t="shared" si="177"/>
        <v>100</v>
      </c>
      <c r="CN128" s="106">
        <f t="shared" si="177"/>
        <v>88.148148148148152</v>
      </c>
      <c r="CO128" s="106">
        <f t="shared" si="177"/>
        <v>61.879432624113477</v>
      </c>
      <c r="CP128" s="106">
        <f t="shared" si="177"/>
        <v>90.12605042016807</v>
      </c>
      <c r="CQ128" s="106">
        <f t="shared" si="177"/>
        <v>149.99999999999997</v>
      </c>
      <c r="CR128" s="106"/>
      <c r="CS128" s="106"/>
      <c r="CT128" s="106">
        <f>100*CT35/CT34</f>
        <v>87.272727272727266</v>
      </c>
      <c r="CU128" s="106">
        <f>100*CU35/CU34</f>
        <v>83.333333333333329</v>
      </c>
      <c r="CV128" s="106"/>
      <c r="CW128" s="106">
        <f>100*CW35/CW34</f>
        <v>89.552238805970148</v>
      </c>
      <c r="CX128" s="106">
        <f>100*CX35/CX34</f>
        <v>91.938250428816474</v>
      </c>
      <c r="CY128" s="106"/>
      <c r="CZ128" s="106">
        <f>100*CZ35/CZ34</f>
        <v>87.272727272727266</v>
      </c>
      <c r="DA128" s="106">
        <f>100*DA35/DA34</f>
        <v>74.074074074074076</v>
      </c>
      <c r="DB128" s="106"/>
      <c r="DC128" s="106">
        <f>100*DC35/DC34</f>
        <v>75</v>
      </c>
      <c r="DD128" s="106">
        <f>100*DD35/DD34</f>
        <v>84.482758620689651</v>
      </c>
      <c r="DE128" s="106">
        <f>100*DE35/DE34</f>
        <v>88.888888888888886</v>
      </c>
      <c r="DF128" s="106"/>
      <c r="DG128" s="106">
        <f>100*DG35/DG34</f>
        <v>81.818181818181813</v>
      </c>
      <c r="DH128" s="106"/>
      <c r="DI128" s="106">
        <f>100*DI35/DI34</f>
        <v>84.482758620689651</v>
      </c>
      <c r="DK128" s="106"/>
    </row>
    <row r="129" spans="1:115" s="46" customFormat="1" ht="15" thickBot="1" x14ac:dyDescent="0.4">
      <c r="A129" s="46" t="s">
        <v>479</v>
      </c>
      <c r="C129" s="129"/>
      <c r="D129" s="114">
        <f>100*D35/D19/(D96)^0.5</f>
        <v>18.873266076030482</v>
      </c>
      <c r="E129" s="114"/>
      <c r="F129" s="114">
        <f>100*F35/F19/(F96)^0.5</f>
        <v>17.146428199482244</v>
      </c>
      <c r="G129" s="114">
        <f t="shared" ref="G129:BM129" si="178">100*G35/G19/(G96)^0.5</f>
        <v>13.271212315524645</v>
      </c>
      <c r="H129" s="114">
        <f t="shared" si="178"/>
        <v>19.105385123069397</v>
      </c>
      <c r="I129" s="114">
        <f t="shared" si="178"/>
        <v>17.186756976946388</v>
      </c>
      <c r="J129" s="115"/>
      <c r="K129" s="114">
        <f t="shared" si="178"/>
        <v>21.393354749844615</v>
      </c>
      <c r="L129" s="114"/>
      <c r="M129" s="114"/>
      <c r="N129" s="114">
        <f t="shared" si="178"/>
        <v>19.778064854853568</v>
      </c>
      <c r="O129" s="114"/>
      <c r="P129" s="114">
        <f t="shared" si="178"/>
        <v>19.733805434408158</v>
      </c>
      <c r="Q129" s="114"/>
      <c r="R129" s="114"/>
      <c r="S129" s="114">
        <f t="shared" si="178"/>
        <v>21.111946516469903</v>
      </c>
      <c r="T129" s="114"/>
      <c r="U129" s="114"/>
      <c r="V129" s="114">
        <f t="shared" si="178"/>
        <v>21.097898280661063</v>
      </c>
      <c r="W129" s="114">
        <f t="shared" si="178"/>
        <v>32</v>
      </c>
      <c r="X129" s="114">
        <f t="shared" si="178"/>
        <v>21.465522555763759</v>
      </c>
      <c r="Y129" s="114">
        <f t="shared" si="178"/>
        <v>25.810056197416504</v>
      </c>
      <c r="Z129" s="114">
        <f t="shared" si="178"/>
        <v>27.206188040260219</v>
      </c>
      <c r="AA129" s="114"/>
      <c r="AB129" s="114">
        <f t="shared" si="178"/>
        <v>29.784355168814695</v>
      </c>
      <c r="AC129" s="114"/>
      <c r="AD129" s="115">
        <f t="shared" si="178"/>
        <v>21.916941367423728</v>
      </c>
      <c r="AE129" s="114">
        <f t="shared" si="178"/>
        <v>19.50578908494181</v>
      </c>
      <c r="AF129" s="114">
        <f t="shared" si="178"/>
        <v>19.111692115382816</v>
      </c>
      <c r="AG129" s="114">
        <f t="shared" si="178"/>
        <v>24.729543872773277</v>
      </c>
      <c r="AH129" s="114">
        <f t="shared" si="178"/>
        <v>24.363160005322886</v>
      </c>
      <c r="AI129" s="114">
        <f t="shared" si="178"/>
        <v>21.566636536550988</v>
      </c>
      <c r="AJ129" s="114">
        <f t="shared" si="178"/>
        <v>20.902960474864717</v>
      </c>
      <c r="AK129" s="114">
        <f t="shared" si="178"/>
        <v>17.908336931223811</v>
      </c>
      <c r="AL129" s="114">
        <f t="shared" si="178"/>
        <v>17.166802465657032</v>
      </c>
      <c r="AM129" s="114">
        <f t="shared" si="178"/>
        <v>18.469825810298296</v>
      </c>
      <c r="AN129" s="114">
        <f t="shared" si="178"/>
        <v>18.401796754799427</v>
      </c>
      <c r="AO129" s="114"/>
      <c r="AP129" s="114">
        <f t="shared" si="178"/>
        <v>21.163878531098632</v>
      </c>
      <c r="AQ129" s="114">
        <f t="shared" si="178"/>
        <v>24.420545910706256</v>
      </c>
      <c r="AR129" s="114"/>
      <c r="AS129" s="114">
        <f t="shared" si="178"/>
        <v>25.768018794922096</v>
      </c>
      <c r="AT129" s="114">
        <f t="shared" si="178"/>
        <v>24.459418783826379</v>
      </c>
      <c r="AU129" s="114">
        <f t="shared" ref="AU129" si="179">100*AU35/AU19/(AU96)^0.5</f>
        <v>23.869948575414888</v>
      </c>
      <c r="AV129" s="114">
        <f t="shared" si="178"/>
        <v>20.62433714020024</v>
      </c>
      <c r="AW129" s="114">
        <f t="shared" si="178"/>
        <v>20.102117260353719</v>
      </c>
      <c r="AX129" s="114">
        <f t="shared" si="178"/>
        <v>20.102117260353719</v>
      </c>
      <c r="AY129" s="114">
        <f t="shared" si="178"/>
        <v>20.102117260353719</v>
      </c>
      <c r="AZ129" s="114">
        <f t="shared" si="178"/>
        <v>20.102117260353719</v>
      </c>
      <c r="BA129" s="114">
        <f t="shared" si="178"/>
        <v>19.85545617337193</v>
      </c>
      <c r="BB129" s="114">
        <f t="shared" si="178"/>
        <v>19.85545617337193</v>
      </c>
      <c r="BC129" s="114"/>
      <c r="BD129" s="114">
        <f t="shared" si="178"/>
        <v>19.617657700799164</v>
      </c>
      <c r="BE129" s="114"/>
      <c r="BF129" s="114"/>
      <c r="BG129" s="114">
        <f>100*BG35/BG19/(BG96)^0.5</f>
        <v>19.388203518467058</v>
      </c>
      <c r="BH129" s="114">
        <f>100*BH35/BH19/(BH96)^0.5</f>
        <v>14.640814060763926</v>
      </c>
      <c r="BI129" s="114">
        <f t="shared" si="178"/>
        <v>19.343271352577737</v>
      </c>
      <c r="BJ129" s="114">
        <f t="shared" si="178"/>
        <v>19.080085329219049</v>
      </c>
      <c r="BK129" s="114">
        <f t="shared" si="178"/>
        <v>18.910481205508848</v>
      </c>
      <c r="BL129" s="115"/>
      <c r="BM129" s="114">
        <f t="shared" si="178"/>
        <v>18.982779883220768</v>
      </c>
      <c r="BN129" s="114"/>
      <c r="BO129" s="114"/>
      <c r="BP129" s="114"/>
      <c r="BQ129" s="114"/>
      <c r="BR129" s="114"/>
      <c r="BS129" s="114">
        <f>100*BS35/BS19/(BS96)^0.5</f>
        <v>22.838701313801504</v>
      </c>
      <c r="BT129" s="115">
        <f>100*BT35/BT19/(BT96)^0.5</f>
        <v>22.562972477849936</v>
      </c>
      <c r="BU129" s="114"/>
      <c r="BV129" s="114"/>
      <c r="BW129" s="114"/>
      <c r="BX129" s="114">
        <f>100*BX35/BX19/(BX96)^0.5</f>
        <v>19.546149649767607</v>
      </c>
      <c r="BY129" s="114"/>
      <c r="BZ129" s="114"/>
      <c r="CA129" s="114"/>
      <c r="CB129" s="114"/>
      <c r="CC129" s="114"/>
      <c r="CD129" s="114"/>
      <c r="CE129" s="115"/>
      <c r="CF129" s="115">
        <f>100*CF35/CF19/(CF96)^0.5</f>
        <v>18.715632117606663</v>
      </c>
      <c r="CG129" s="114"/>
      <c r="CH129" s="114"/>
      <c r="CI129" s="114">
        <f>100*CI35/CI19/(CI96)^0.5</f>
        <v>26.626760505175994</v>
      </c>
      <c r="CJ129" s="114"/>
      <c r="CK129" s="114"/>
      <c r="CL129" s="114">
        <f t="shared" ref="CL129:CQ129" si="180">100*CL35/CL19/(CL96)^0.5</f>
        <v>13.20580006729756</v>
      </c>
      <c r="CM129" s="114">
        <f t="shared" si="180"/>
        <v>18.482402178380408</v>
      </c>
      <c r="CN129" s="114">
        <f t="shared" si="180"/>
        <v>21.961792278182777</v>
      </c>
      <c r="CO129" s="114">
        <f t="shared" si="180"/>
        <v>10.471560378753313</v>
      </c>
      <c r="CP129" s="114">
        <f t="shared" si="180"/>
        <v>20.556281079203373</v>
      </c>
      <c r="CQ129" s="114">
        <f t="shared" si="180"/>
        <v>13.088856847656261</v>
      </c>
      <c r="CR129" s="114"/>
      <c r="CS129" s="114"/>
      <c r="CT129" s="114">
        <f>100*CT35/CT19/(CT96)^0.5</f>
        <v>27.897925343306568</v>
      </c>
      <c r="CU129" s="114">
        <f>100*CU35/CU19/(CU96)^0.5</f>
        <v>22.797524177407972</v>
      </c>
      <c r="CV129" s="114"/>
      <c r="CW129" s="114">
        <f>100*CW35/CW19/(CW96)^0.5</f>
        <v>13.944598199147466</v>
      </c>
      <c r="CX129" s="114">
        <f>100*CX35/CX19/(CX96)^0.5</f>
        <v>19.838500503885765</v>
      </c>
      <c r="CY129" s="114"/>
      <c r="CZ129" s="114">
        <f>100*CZ35/CZ19/(CZ96)^0.5</f>
        <v>16.1798161339138</v>
      </c>
      <c r="DA129" s="114">
        <f>100*DA35/DA19/(DA96)^0.5</f>
        <v>18.170945298089546</v>
      </c>
      <c r="DB129" s="114"/>
      <c r="DC129" s="114">
        <f>100*DC35/DC19/(DC96)^0.5</f>
        <v>16.28613752183924</v>
      </c>
      <c r="DD129" s="114">
        <f>100*DD35/DD19/(DD96)^0.5</f>
        <v>17.024598312567864</v>
      </c>
      <c r="DE129" s="114">
        <f>100*DE35/DE19/(DE96)^0.5</f>
        <v>16.003109804678296</v>
      </c>
      <c r="DF129" s="114"/>
      <c r="DG129" s="114">
        <f>100*DG35/DG19/(DG96)^0.5</f>
        <v>16.697947631127757</v>
      </c>
      <c r="DH129" s="114"/>
      <c r="DI129" s="114">
        <f>100*DI35/DI19/(DI96)^0.5</f>
        <v>21.28330291525802</v>
      </c>
      <c r="DK129" s="114">
        <f>100*DK35/DK19/(DK96)^0.5</f>
        <v>14.856537323414562</v>
      </c>
    </row>
    <row r="130" spans="1:115" x14ac:dyDescent="0.35">
      <c r="A130" s="7" t="s">
        <v>480</v>
      </c>
      <c r="BX130" s="52"/>
      <c r="BY130" s="51"/>
    </row>
    <row r="131" spans="1:115" ht="15" thickBot="1" x14ac:dyDescent="0.4">
      <c r="A131" s="7" t="s">
        <v>481</v>
      </c>
    </row>
    <row r="132" spans="1:115" s="80" customFormat="1" ht="15" thickBot="1" x14ac:dyDescent="0.4">
      <c r="A132" s="176" t="s">
        <v>482</v>
      </c>
      <c r="B132" s="177">
        <f>B80*4.1771</f>
        <v>31.948235110633647</v>
      </c>
      <c r="C132" s="177">
        <f t="shared" ref="C132:BN132" si="181">C80*4.1771</f>
        <v>27.596335761988975</v>
      </c>
      <c r="D132" s="177">
        <f t="shared" si="181"/>
        <v>33.192088599629862</v>
      </c>
      <c r="E132" s="177">
        <f t="shared" si="181"/>
        <v>43.593184816230035</v>
      </c>
      <c r="F132" s="177">
        <f t="shared" si="181"/>
        <v>39.037970281737572</v>
      </c>
      <c r="G132" s="177">
        <f t="shared" si="181"/>
        <v>37.341997406009675</v>
      </c>
      <c r="H132" s="177">
        <f t="shared" si="181"/>
        <v>43.944868703175572</v>
      </c>
      <c r="I132" s="177">
        <f t="shared" si="181"/>
        <v>48.978444913393531</v>
      </c>
      <c r="J132" s="178">
        <f t="shared" si="181"/>
        <v>46.422619762251571</v>
      </c>
      <c r="K132" s="177">
        <f t="shared" si="181"/>
        <v>42.102723573948644</v>
      </c>
      <c r="L132" s="177">
        <f t="shared" si="181"/>
        <v>43.551789241608425</v>
      </c>
      <c r="M132" s="177">
        <f t="shared" si="181"/>
        <v>41.152609977449806</v>
      </c>
      <c r="N132" s="177">
        <f t="shared" si="181"/>
        <v>44.340092356697767</v>
      </c>
      <c r="O132" s="177">
        <f t="shared" si="181"/>
        <v>43.693527965565252</v>
      </c>
      <c r="P132" s="177">
        <f t="shared" si="181"/>
        <v>37.837233784007267</v>
      </c>
      <c r="Q132" s="177">
        <f t="shared" si="181"/>
        <v>43.700464547239413</v>
      </c>
      <c r="R132" s="177">
        <f t="shared" si="181"/>
        <v>45.020926283506469</v>
      </c>
      <c r="S132" s="177">
        <f t="shared" si="181"/>
        <v>41.914054516758405</v>
      </c>
      <c r="T132" s="177">
        <f t="shared" si="181"/>
        <v>41.24419046497286</v>
      </c>
      <c r="U132" s="177">
        <f t="shared" si="181"/>
        <v>48.263333410565366</v>
      </c>
      <c r="V132" s="177">
        <f t="shared" si="181"/>
        <v>39.650341514828348</v>
      </c>
      <c r="W132" s="177">
        <f t="shared" si="181"/>
        <v>40.985071300885409</v>
      </c>
      <c r="X132" s="177">
        <f t="shared" si="181"/>
        <v>38.137330903645498</v>
      </c>
      <c r="Y132" s="177">
        <f t="shared" si="181"/>
        <v>45.240864458589421</v>
      </c>
      <c r="Z132" s="177">
        <f t="shared" si="181"/>
        <v>41.633220989192672</v>
      </c>
      <c r="AA132" s="177">
        <f t="shared" si="181"/>
        <v>44.905424797133357</v>
      </c>
      <c r="AB132" s="177">
        <f t="shared" si="181"/>
        <v>52.316407954557896</v>
      </c>
      <c r="AC132" s="177">
        <f t="shared" si="181"/>
        <v>48.068109754563707</v>
      </c>
      <c r="AD132" s="178">
        <f t="shared" si="181"/>
        <v>47.573170574200361</v>
      </c>
      <c r="AE132" s="177">
        <f t="shared" si="181"/>
        <v>47.08788515565162</v>
      </c>
      <c r="AF132" s="177">
        <f t="shared" si="181"/>
        <v>46.262120848636833</v>
      </c>
      <c r="AG132" s="177">
        <f t="shared" si="181"/>
        <v>40.610500112603503</v>
      </c>
      <c r="AH132" s="177">
        <f t="shared" si="181"/>
        <v>44.550228047653626</v>
      </c>
      <c r="AI132" s="177">
        <f t="shared" si="181"/>
        <v>44.262314774698645</v>
      </c>
      <c r="AJ132" s="177">
        <f t="shared" si="181"/>
        <v>48.557066181535774</v>
      </c>
      <c r="AK132" s="177">
        <f t="shared" si="181"/>
        <v>52.933608909829495</v>
      </c>
      <c r="AL132" s="177">
        <f t="shared" si="181"/>
        <v>54.307106228265404</v>
      </c>
      <c r="AM132" s="177">
        <f t="shared" si="181"/>
        <v>50.707839724585014</v>
      </c>
      <c r="AN132" s="177">
        <f t="shared" si="181"/>
        <v>52.982294514510187</v>
      </c>
      <c r="AO132" s="177">
        <f t="shared" si="181"/>
        <v>53.838953519185146</v>
      </c>
      <c r="AP132" s="177">
        <f t="shared" si="181"/>
        <v>45.44417095808376</v>
      </c>
      <c r="AQ132" s="177">
        <f t="shared" si="181"/>
        <v>52.39841772411657</v>
      </c>
      <c r="AR132" s="177">
        <f t="shared" si="181"/>
        <v>50.425054670586952</v>
      </c>
      <c r="AS132" s="177">
        <f t="shared" si="181"/>
        <v>51.401233150542268</v>
      </c>
      <c r="AT132" s="177">
        <f t="shared" si="181"/>
        <v>48.359320596492829</v>
      </c>
      <c r="AU132" s="177">
        <f t="shared" si="181"/>
        <v>49.028951302522309</v>
      </c>
      <c r="AV132" s="177">
        <f t="shared" si="181"/>
        <v>55.834471019254039</v>
      </c>
      <c r="AW132" s="177">
        <f t="shared" si="181"/>
        <v>54.959955208109093</v>
      </c>
      <c r="AX132" s="177">
        <f t="shared" si="181"/>
        <v>54.959955208109093</v>
      </c>
      <c r="AY132" s="177">
        <f t="shared" si="181"/>
        <v>57.516232194532769</v>
      </c>
      <c r="AZ132" s="177">
        <f t="shared" si="181"/>
        <v>57.516232194532769</v>
      </c>
      <c r="BA132" s="177">
        <f t="shared" si="181"/>
        <v>57.36036164658011</v>
      </c>
      <c r="BB132" s="177">
        <f t="shared" si="181"/>
        <v>56.73908450003492</v>
      </c>
      <c r="BC132" s="177">
        <f t="shared" si="181"/>
        <v>51.010143998134559</v>
      </c>
      <c r="BD132" s="177">
        <f t="shared" si="181"/>
        <v>55.990199067969236</v>
      </c>
      <c r="BE132" s="177">
        <f t="shared" si="181"/>
        <v>51.217081701980945</v>
      </c>
      <c r="BF132" s="177">
        <f t="shared" si="181"/>
        <v>50.088857340610438</v>
      </c>
      <c r="BG132" s="177">
        <f t="shared" si="181"/>
        <v>55.86418961770373</v>
      </c>
      <c r="BH132" s="177">
        <f t="shared" si="181"/>
        <v>50.486038542365328</v>
      </c>
      <c r="BI132" s="177">
        <f t="shared" si="181"/>
        <v>56.203423863630668</v>
      </c>
      <c r="BJ132" s="177">
        <f t="shared" si="181"/>
        <v>55.248169236803847</v>
      </c>
      <c r="BK132" s="177">
        <f t="shared" si="181"/>
        <v>57.039219693369915</v>
      </c>
      <c r="BL132" s="178">
        <f t="shared" si="181"/>
        <v>61.294016452010105</v>
      </c>
      <c r="BM132" s="177">
        <f t="shared" si="181"/>
        <v>68.327903786353218</v>
      </c>
      <c r="BN132" s="177">
        <f t="shared" si="181"/>
        <v>64.577624476224926</v>
      </c>
      <c r="BO132" s="177">
        <f t="shared" ref="BO132:DK132" si="182">BO80*4.1771</f>
        <v>66.242241645697518</v>
      </c>
      <c r="BP132" s="177">
        <f t="shared" si="182"/>
        <v>65.510004638237589</v>
      </c>
      <c r="BQ132" s="177">
        <f t="shared" si="182"/>
        <v>64.586129134452449</v>
      </c>
      <c r="BR132" s="177">
        <f t="shared" si="182"/>
        <v>62.090068605630499</v>
      </c>
      <c r="BS132" s="177">
        <f t="shared" si="182"/>
        <v>64.277803024001031</v>
      </c>
      <c r="BT132" s="178">
        <f t="shared" si="182"/>
        <v>63.428964883651076</v>
      </c>
      <c r="BU132" s="177">
        <f t="shared" si="182"/>
        <v>53.676658623068306</v>
      </c>
      <c r="BV132" s="177">
        <f t="shared" si="182"/>
        <v>58.539570853726595</v>
      </c>
      <c r="BW132" s="177">
        <f t="shared" si="182"/>
        <v>55.616364497945362</v>
      </c>
      <c r="BX132" s="177">
        <f t="shared" si="182"/>
        <v>57.232727178841287</v>
      </c>
      <c r="BY132" s="177">
        <f t="shared" si="182"/>
        <v>60.545117314882901</v>
      </c>
      <c r="BZ132" s="177">
        <f t="shared" si="182"/>
        <v>54.599437694664573</v>
      </c>
      <c r="CA132" s="177">
        <f t="shared" si="182"/>
        <v>56.397137614766642</v>
      </c>
      <c r="CB132" s="177">
        <f t="shared" si="182"/>
        <v>55.491741987475308</v>
      </c>
      <c r="CC132" s="177">
        <f t="shared" si="182"/>
        <v>53.563320700993863</v>
      </c>
      <c r="CD132" s="177">
        <f t="shared" si="182"/>
        <v>51.728911912984557</v>
      </c>
      <c r="CE132" s="178">
        <f t="shared" si="182"/>
        <v>53.139508053694975</v>
      </c>
      <c r="CF132" s="179">
        <f t="shared" si="182"/>
        <v>56.675461151047308</v>
      </c>
      <c r="CG132" s="178">
        <f t="shared" si="182"/>
        <v>60.839041368151257</v>
      </c>
      <c r="CH132" s="177">
        <f t="shared" si="182"/>
        <v>33.921933453386721</v>
      </c>
      <c r="CI132" s="177">
        <f t="shared" si="182"/>
        <v>29.32404016259926</v>
      </c>
      <c r="CJ132" s="177">
        <f t="shared" si="182"/>
        <v>44.206935271750524</v>
      </c>
      <c r="CK132" s="177">
        <f t="shared" si="182"/>
        <v>52.061304076265799</v>
      </c>
      <c r="CL132" s="177">
        <f t="shared" si="182"/>
        <v>49.211786121235143</v>
      </c>
      <c r="CM132" s="177">
        <f t="shared" si="182"/>
        <v>43.26622025439805</v>
      </c>
      <c r="CN132" s="177">
        <f t="shared" si="182"/>
        <v>43.806706502574997</v>
      </c>
      <c r="CO132" s="177">
        <f t="shared" si="182"/>
        <v>43.57370898329593</v>
      </c>
      <c r="CP132" s="177">
        <f t="shared" si="182"/>
        <v>41.673027514274942</v>
      </c>
      <c r="CQ132" s="177">
        <f t="shared" si="182"/>
        <v>49.943566957173857</v>
      </c>
      <c r="CR132" s="177">
        <f t="shared" si="182"/>
        <v>43.109431077537387</v>
      </c>
      <c r="CS132" s="177">
        <f t="shared" si="182"/>
        <v>55.64496617827362</v>
      </c>
      <c r="CT132" s="177">
        <f t="shared" si="182"/>
        <v>37.855118131683533</v>
      </c>
      <c r="CU132" s="177">
        <f t="shared" si="182"/>
        <v>42.47422708535052</v>
      </c>
      <c r="CV132" s="177">
        <f t="shared" si="182"/>
        <v>57.415304153608844</v>
      </c>
      <c r="CW132" s="177">
        <f t="shared" si="182"/>
        <v>46.486890471404273</v>
      </c>
      <c r="CX132" s="177">
        <f t="shared" si="182"/>
        <v>45.46848729977448</v>
      </c>
      <c r="CY132" s="177">
        <f t="shared" si="182"/>
        <v>50.594323161210511</v>
      </c>
      <c r="CZ132" s="177">
        <f t="shared" si="182"/>
        <v>62.118083598538185</v>
      </c>
      <c r="DA132" s="177">
        <f t="shared" si="182"/>
        <v>55.792105604947452</v>
      </c>
      <c r="DB132" s="177">
        <f t="shared" si="182"/>
        <v>68.096713136979318</v>
      </c>
      <c r="DC132" s="177">
        <f t="shared" si="182"/>
        <v>57.247194062828214</v>
      </c>
      <c r="DD132" s="177">
        <f t="shared" si="182"/>
        <v>65.802651018325221</v>
      </c>
      <c r="DE132" s="178">
        <f t="shared" si="182"/>
        <v>58.623365972516773</v>
      </c>
      <c r="DF132" s="178">
        <f t="shared" si="182"/>
        <v>59.705031300035046</v>
      </c>
      <c r="DG132" s="178">
        <f t="shared" si="182"/>
        <v>66.431041629524728</v>
      </c>
      <c r="DH132" s="180">
        <f t="shared" si="182"/>
        <v>59.424520931335046</v>
      </c>
      <c r="DI132" s="178">
        <f t="shared" si="182"/>
        <v>69.31348495119731</v>
      </c>
      <c r="DJ132" s="178">
        <f t="shared" si="182"/>
        <v>61.478182289496608</v>
      </c>
      <c r="DK132" s="178">
        <f t="shared" si="182"/>
        <v>52.439776298023837</v>
      </c>
    </row>
    <row r="134" spans="1:115" x14ac:dyDescent="0.35">
      <c r="B134" s="102"/>
      <c r="C134" s="102"/>
      <c r="D134" s="102"/>
      <c r="E134" s="102"/>
      <c r="F134" s="102"/>
      <c r="G134" s="102"/>
      <c r="H134" s="102"/>
      <c r="I134" s="102"/>
      <c r="J134" s="102"/>
    </row>
    <row r="135" spans="1:115" x14ac:dyDescent="0.3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</row>
    <row r="136" spans="1:115" x14ac:dyDescent="0.3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</row>
    <row r="138" spans="1:115" x14ac:dyDescent="0.35">
      <c r="A138" s="91" t="s">
        <v>486</v>
      </c>
      <c r="B138" s="123">
        <f>B124/(B57)^0.3333/(B13)^0.1667</f>
        <v>11.484186786702791</v>
      </c>
      <c r="C138" s="123"/>
      <c r="D138" s="123">
        <f t="shared" ref="D138:BO138" si="183">D124/(D57)^0.3333/(D13)^0.1667</f>
        <v>11.660255691046721</v>
      </c>
      <c r="E138" s="123">
        <f t="shared" si="183"/>
        <v>12.112455426568964</v>
      </c>
      <c r="F138" s="123">
        <f t="shared" si="183"/>
        <v>11.585842508729316</v>
      </c>
      <c r="G138" s="123">
        <f t="shared" si="183"/>
        <v>10.495785828249771</v>
      </c>
      <c r="H138" s="123"/>
      <c r="I138" s="123">
        <f t="shared" si="183"/>
        <v>10.616354956273444</v>
      </c>
      <c r="J138" s="123">
        <f t="shared" si="183"/>
        <v>10.620830970134081</v>
      </c>
      <c r="K138" s="123">
        <f t="shared" si="183"/>
        <v>9.5630037531464289</v>
      </c>
      <c r="L138" s="123"/>
      <c r="M138" s="123"/>
      <c r="N138" s="123"/>
      <c r="O138" s="123"/>
      <c r="P138" s="123"/>
      <c r="Q138" s="123"/>
      <c r="R138" s="123"/>
      <c r="S138" s="123"/>
      <c r="T138" s="123">
        <f t="shared" si="183"/>
        <v>9.0315568488901405</v>
      </c>
      <c r="U138" s="123"/>
      <c r="V138" s="123">
        <f t="shared" si="183"/>
        <v>9.3442685090836655</v>
      </c>
      <c r="W138" s="123">
        <f t="shared" si="183"/>
        <v>8.4914434405073429</v>
      </c>
      <c r="X138" s="123">
        <f t="shared" si="183"/>
        <v>8.8485681357544106</v>
      </c>
      <c r="Y138" s="123">
        <f t="shared" si="183"/>
        <v>11.691683430325606</v>
      </c>
      <c r="Z138" s="123">
        <f t="shared" si="183"/>
        <v>12.612288424839432</v>
      </c>
      <c r="AA138" s="123">
        <f t="shared" si="183"/>
        <v>14.585361103513968</v>
      </c>
      <c r="AB138" s="123">
        <f t="shared" si="183"/>
        <v>11.037087202881986</v>
      </c>
      <c r="AC138" s="123">
        <f t="shared" si="183"/>
        <v>14.585361103513968</v>
      </c>
      <c r="AD138" s="123">
        <f t="shared" si="183"/>
        <v>14.585361103513968</v>
      </c>
      <c r="AE138" s="123">
        <f t="shared" si="183"/>
        <v>6.8854116291329008</v>
      </c>
      <c r="AF138" s="123">
        <f t="shared" si="183"/>
        <v>6.8854116291329008</v>
      </c>
      <c r="AG138" s="123">
        <f t="shared" si="183"/>
        <v>10.687026708995647</v>
      </c>
      <c r="AH138" s="123">
        <f t="shared" si="183"/>
        <v>10.687026708995647</v>
      </c>
      <c r="AI138" s="123">
        <f t="shared" si="183"/>
        <v>8.8729106744602984</v>
      </c>
      <c r="AJ138" s="123">
        <f t="shared" si="183"/>
        <v>9.7393165189124016</v>
      </c>
      <c r="AK138" s="123">
        <f t="shared" si="183"/>
        <v>7.4636226517442603</v>
      </c>
      <c r="AL138" s="123">
        <f t="shared" si="183"/>
        <v>9.6057241101933073</v>
      </c>
      <c r="AM138" s="123">
        <f t="shared" si="183"/>
        <v>7.7262941823782274</v>
      </c>
      <c r="AN138" s="123">
        <f t="shared" si="183"/>
        <v>7.7262941823782274</v>
      </c>
      <c r="AO138" s="123">
        <f t="shared" si="183"/>
        <v>7.8189373589965943</v>
      </c>
      <c r="AP138" s="123">
        <f t="shared" si="183"/>
        <v>7.1704081950203333</v>
      </c>
      <c r="AQ138" s="123">
        <f t="shared" si="183"/>
        <v>7.6066076099784992</v>
      </c>
      <c r="AR138" s="123"/>
      <c r="AS138" s="123">
        <f t="shared" si="183"/>
        <v>8.3461586748780423</v>
      </c>
      <c r="AT138" s="123">
        <f t="shared" si="183"/>
        <v>8.3405146212971601</v>
      </c>
      <c r="AU138" s="123">
        <f t="shared" si="183"/>
        <v>7.8008342634485208</v>
      </c>
      <c r="AV138" s="123">
        <f t="shared" si="183"/>
        <v>7.9555067199663094</v>
      </c>
      <c r="AW138" s="123">
        <f t="shared" si="183"/>
        <v>7.9555067199663094</v>
      </c>
      <c r="AX138" s="123">
        <f t="shared" si="183"/>
        <v>7.9555067199663094</v>
      </c>
      <c r="AY138" s="123">
        <f t="shared" si="183"/>
        <v>7.8572905876210468</v>
      </c>
      <c r="AZ138" s="123">
        <f t="shared" si="183"/>
        <v>7.8572905876210468</v>
      </c>
      <c r="BA138" s="123">
        <f t="shared" si="183"/>
        <v>7.8572905876210468</v>
      </c>
      <c r="BB138" s="123">
        <f t="shared" si="183"/>
        <v>7.7590744552757833</v>
      </c>
      <c r="BC138" s="181">
        <f t="shared" si="183"/>
        <v>7.3399335103665706</v>
      </c>
      <c r="BD138" s="123">
        <f t="shared" si="183"/>
        <v>7.7590744552757833</v>
      </c>
      <c r="BE138" s="181">
        <f t="shared" si="183"/>
        <v>7.3399335103665706</v>
      </c>
      <c r="BF138" s="181">
        <f t="shared" si="183"/>
        <v>7.3399335103665706</v>
      </c>
      <c r="BG138" s="123">
        <f t="shared" si="183"/>
        <v>7.6608583229305207</v>
      </c>
      <c r="BH138" s="123">
        <f t="shared" si="183"/>
        <v>6.6518147437697053</v>
      </c>
      <c r="BI138" s="123">
        <f t="shared" si="183"/>
        <v>7.5626421905852572</v>
      </c>
      <c r="BJ138" s="123">
        <f t="shared" si="183"/>
        <v>7.5626421905852572</v>
      </c>
      <c r="BK138" s="123">
        <f t="shared" si="183"/>
        <v>7.5626421905852572</v>
      </c>
      <c r="BL138" s="123">
        <f t="shared" si="183"/>
        <v>11.352040847996387</v>
      </c>
      <c r="BM138" s="123">
        <f t="shared" si="183"/>
        <v>11.44325350756219</v>
      </c>
      <c r="BN138" s="123">
        <f t="shared" si="183"/>
        <v>11.481778457687772</v>
      </c>
      <c r="BO138" s="123">
        <f t="shared" si="183"/>
        <v>9.4011165990966514</v>
      </c>
      <c r="BP138" s="123">
        <f t="shared" ref="BP138:DK138" si="184">BP124/(BP57)^0.3333/(BP13)^0.1667</f>
        <v>9.4011165990966514</v>
      </c>
      <c r="BQ138" s="123">
        <f t="shared" si="184"/>
        <v>9.4011165990966514</v>
      </c>
      <c r="BR138" s="123">
        <f t="shared" si="184"/>
        <v>10.384566156191948</v>
      </c>
      <c r="BS138" s="123">
        <f t="shared" si="184"/>
        <v>10.384566156191948</v>
      </c>
      <c r="BT138" s="123">
        <f t="shared" si="184"/>
        <v>9.4759166175251526</v>
      </c>
      <c r="BU138" s="123">
        <f t="shared" si="184"/>
        <v>7.1855286204389808</v>
      </c>
      <c r="BV138" s="123">
        <f t="shared" si="184"/>
        <v>7.1858065900152646</v>
      </c>
      <c r="BW138" s="123">
        <f t="shared" si="184"/>
        <v>6.7090131985367343</v>
      </c>
      <c r="BX138" s="123">
        <f t="shared" si="184"/>
        <v>6.2407934909131013</v>
      </c>
      <c r="BY138" s="123">
        <f t="shared" si="184"/>
        <v>6.2407934909131013</v>
      </c>
      <c r="BZ138" s="123">
        <f t="shared" si="184"/>
        <v>6.2890901858210206</v>
      </c>
      <c r="CA138" s="123">
        <f t="shared" si="184"/>
        <v>6.0612023113184801</v>
      </c>
      <c r="CB138" s="123">
        <f t="shared" si="184"/>
        <v>6.2423245987773432</v>
      </c>
      <c r="CC138" s="123">
        <f t="shared" si="184"/>
        <v>6.2379590348768277</v>
      </c>
      <c r="CD138" s="123">
        <f t="shared" si="184"/>
        <v>5.7181291153037588</v>
      </c>
      <c r="CE138" s="123">
        <f t="shared" si="184"/>
        <v>4.9618064085603661</v>
      </c>
      <c r="CF138" s="123">
        <f t="shared" si="184"/>
        <v>5.0100751694679744</v>
      </c>
      <c r="CG138" s="123">
        <f t="shared" si="184"/>
        <v>3.9696091857960294</v>
      </c>
      <c r="CH138" s="123">
        <f t="shared" si="184"/>
        <v>6.4652782907490671</v>
      </c>
      <c r="CI138" s="123">
        <f t="shared" si="184"/>
        <v>6.9476637934656296</v>
      </c>
      <c r="CJ138" s="123"/>
      <c r="CK138" s="123"/>
      <c r="CL138" s="123"/>
      <c r="CM138" s="123"/>
      <c r="CN138" s="123"/>
      <c r="CO138" s="123"/>
      <c r="CP138" s="123">
        <f t="shared" si="184"/>
        <v>9.3129170450208765</v>
      </c>
      <c r="CQ138" s="123"/>
      <c r="CR138" s="123"/>
      <c r="CS138" s="123">
        <f t="shared" si="184"/>
        <v>6.9402677035118678</v>
      </c>
      <c r="CT138" s="123">
        <f t="shared" si="184"/>
        <v>12.067188344632198</v>
      </c>
      <c r="CU138" s="123">
        <f t="shared" si="184"/>
        <v>7.8112603226713979</v>
      </c>
      <c r="CV138" s="123"/>
      <c r="CW138" s="123">
        <f t="shared" si="184"/>
        <v>10.887460086588503</v>
      </c>
      <c r="CX138" s="123">
        <f t="shared" si="184"/>
        <v>8.5142399419281141</v>
      </c>
      <c r="CY138" s="123"/>
      <c r="CZ138" s="123">
        <f t="shared" si="184"/>
        <v>8.8216846659834278</v>
      </c>
      <c r="DA138" s="123">
        <f t="shared" si="184"/>
        <v>6.7073152063406463</v>
      </c>
      <c r="DB138" s="123">
        <f t="shared" si="184"/>
        <v>6.3791018964045811</v>
      </c>
      <c r="DC138" s="123">
        <f t="shared" si="184"/>
        <v>6.3441151168516123</v>
      </c>
      <c r="DD138" s="123"/>
      <c r="DE138" s="123">
        <f t="shared" si="184"/>
        <v>9.808481433095892</v>
      </c>
      <c r="DF138" s="123">
        <f t="shared" si="184"/>
        <v>5.0192038861387669</v>
      </c>
      <c r="DG138" s="123">
        <f t="shared" si="184"/>
        <v>5.0188609033537634</v>
      </c>
      <c r="DH138" s="123">
        <f t="shared" si="184"/>
        <v>3.8749854684280676</v>
      </c>
      <c r="DI138" s="123">
        <f t="shared" si="184"/>
        <v>6.0506611233091547</v>
      </c>
      <c r="DJ138" s="123">
        <f t="shared" si="184"/>
        <v>4.2076377188322844</v>
      </c>
      <c r="DK138" s="123">
        <f t="shared" si="184"/>
        <v>6.531095193083905</v>
      </c>
    </row>
    <row r="139" spans="1:115" x14ac:dyDescent="0.35">
      <c r="BT139" s="104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</row>
    <row r="140" spans="1:115" x14ac:dyDescent="0.35"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</row>
  </sheetData>
  <printOptions headings="1" gridLines="1"/>
  <pageMargins left="1.1023622047244095" right="0.31496062992125984" top="1.1811023622047245" bottom="1.1023622047244095" header="0.86614173228346458" footer="0.31496062992125984"/>
  <pageSetup paperSize="9" scale="54" orientation="portrait" r:id="rId1"/>
  <headerFooter>
    <oddHeader>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&amp; M Taulbut</dc:creator>
  <cp:lastModifiedBy>D &amp; M Taulbut</cp:lastModifiedBy>
  <cp:lastPrinted>2017-07-12T14:46:30Z</cp:lastPrinted>
  <dcterms:created xsi:type="dcterms:W3CDTF">2016-12-14T11:37:44Z</dcterms:created>
  <dcterms:modified xsi:type="dcterms:W3CDTF">2017-10-05T14:33:48Z</dcterms:modified>
</cp:coreProperties>
</file>